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6" activeTab="3"/>
  </bookViews>
  <sheets>
    <sheet name="来源表" sheetId="20" r:id="rId1"/>
    <sheet name="项目表" sheetId="17" r:id="rId2"/>
    <sheet name="整合工作表3" sheetId="21" r:id="rId3"/>
    <sheet name="资产后续管理" sheetId="22" r:id="rId4"/>
  </sheets>
  <definedNames>
    <definedName name="_xlnm._FilterDatabase" localSheetId="1" hidden="1">项目表!$A$6:$AC$30</definedName>
    <definedName name="_xlnm.Print_Titles" localSheetId="1">项目表!$2:$5</definedName>
    <definedName name="_xlnm.Print_Titles" localSheetId="0">来源表!$1:$6</definedName>
    <definedName name="_xlnm.Print_Titles" localSheetId="3">资产后续管理!$2:$3</definedName>
  </definedNames>
  <calcPr calcId="144525"/>
</workbook>
</file>

<file path=xl/sharedStrings.xml><?xml version="1.0" encoding="utf-8"?>
<sst xmlns="http://schemas.openxmlformats.org/spreadsheetml/2006/main" count="304" uniqueCount="189">
  <si>
    <t>附件1：</t>
  </si>
  <si>
    <t>西藏自治区拉萨市堆龙德庆区2023年统筹整合资金来源及支出表</t>
  </si>
  <si>
    <t xml:space="preserve">填报单位（盖章）：堆龙德庆区财政局、乡村振兴局        </t>
  </si>
  <si>
    <t>单位：万元</t>
  </si>
  <si>
    <t>序号</t>
  </si>
  <si>
    <t>财政资金名称</t>
  </si>
  <si>
    <t>2022年度资金（万元）</t>
  </si>
  <si>
    <t>2023年度资金（万元）</t>
  </si>
  <si>
    <t>备注</t>
  </si>
  <si>
    <t>总规模</t>
  </si>
  <si>
    <t>脱贫县整合资金规模</t>
  </si>
  <si>
    <t>脱贫县计划整合资金规模</t>
  </si>
  <si>
    <t>脱贫县已整合资金规模</t>
  </si>
  <si>
    <t>栏次</t>
  </si>
  <si>
    <t>2≥3</t>
  </si>
  <si>
    <t>4＞5</t>
  </si>
  <si>
    <t>5≥6</t>
  </si>
  <si>
    <t>一</t>
  </si>
  <si>
    <t>中央财政资金小计</t>
  </si>
  <si>
    <t>财政衔接资金</t>
  </si>
  <si>
    <t>水利发展资金</t>
  </si>
  <si>
    <t>农业生产发展资金</t>
  </si>
  <si>
    <t>林业改革发展资金</t>
  </si>
  <si>
    <t>农田建设补助资金</t>
  </si>
  <si>
    <t>农村综合改革转移支付</t>
  </si>
  <si>
    <t>林业生态保护恢复资金（草原生态修复治理补助资金部分）</t>
  </si>
  <si>
    <t>农村环境整治资金</t>
  </si>
  <si>
    <t>车辆购置税收入补助地方用于一般公路建设项目资金（支持农村公路部分）</t>
  </si>
  <si>
    <t>农村危房改造补助资金（农村危房改造部分）</t>
  </si>
  <si>
    <t>中央专项彩票公益金支持扶贫资金</t>
  </si>
  <si>
    <t>产粮大县奖励资金</t>
  </si>
  <si>
    <t>生猪（牛羊）调出大县奖励资金</t>
  </si>
  <si>
    <t>农业资源及生态保护补助资金（对农民的直接补贴除外）</t>
  </si>
  <si>
    <t>服务业发展专项资金（支持新农村现代流通服务网络工程部分）</t>
  </si>
  <si>
    <t>旅游发展基金</t>
  </si>
  <si>
    <t>中央预算内投资用于“三农”建设部分（不包括重大引调水工程、重点水源工程、江河湖泊治理骨干重大工程、跨界河流开发治理工程、新建大型灌区、大中型灌区续建配套和节水改造、大中型病险水库水闸除险加固、生态建设方面的支出）</t>
  </si>
  <si>
    <t>自治区财政资金小计</t>
  </si>
  <si>
    <t>农业生产发展金（含农牧民技能培训）</t>
  </si>
  <si>
    <t>林业改革发展资金（含防沙治沙、重点区域造林）</t>
  </si>
  <si>
    <t>自治区彩票公益金支持扶贫开发（纳入统筹整合部分）</t>
  </si>
  <si>
    <t>农业资源及生态环境保护补助资金</t>
  </si>
  <si>
    <t>旅游发展资金（纳入统筹整合部分）</t>
  </si>
  <si>
    <t>自治区强基惠民经费（纳入统筹整合部分）</t>
  </si>
  <si>
    <t>应用技术研究与开发专项资金（原农科三费）（纳入统筹整合部分）</t>
  </si>
  <si>
    <t>农村公路养护人员补助资金</t>
  </si>
  <si>
    <t>其他涉农资金（盘活资金）</t>
  </si>
  <si>
    <t>二</t>
  </si>
  <si>
    <t>地（市）级资金小计</t>
  </si>
  <si>
    <t>农牧业专项资金</t>
  </si>
  <si>
    <t>林业发展资金</t>
  </si>
  <si>
    <t>技能及就业培训资金</t>
  </si>
  <si>
    <t>农业科技发展资金</t>
  </si>
  <si>
    <t>旅游发展资金</t>
  </si>
  <si>
    <t>三</t>
  </si>
  <si>
    <t>县（区）级资金小计</t>
  </si>
  <si>
    <t>四</t>
  </si>
  <si>
    <t>四级合计</t>
  </si>
  <si>
    <t>其中用于建档立卡脱贫村的资金规模</t>
  </si>
  <si>
    <t>其中用于建档立卡脱贫人口的资金规模</t>
  </si>
  <si>
    <t>附件2：</t>
  </si>
  <si>
    <t>西藏自治区拉萨市堆龙德庆区2023年贫困县脱贫攻坚整合资金项目投资计划明细表</t>
  </si>
  <si>
    <t xml:space="preserve">                                                                                                                                                            金额单位：万元</t>
  </si>
  <si>
    <t>县（区)、乡（镇）名称</t>
  </si>
  <si>
    <t>项目名称</t>
  </si>
  <si>
    <t>建设地点（所在乡村名）</t>
  </si>
  <si>
    <t>项目建设内容</t>
  </si>
  <si>
    <t>项目主管部门</t>
  </si>
  <si>
    <t>项目责任人</t>
  </si>
  <si>
    <t xml:space="preserve">项目计划开工-完工时间 </t>
  </si>
  <si>
    <t>财政资金来源及金额</t>
  </si>
  <si>
    <t>投资计划(万元)</t>
  </si>
  <si>
    <t>项目预计年均实现收益（万元）</t>
  </si>
  <si>
    <t>项目受益群众户(户)</t>
  </si>
  <si>
    <t>项目受益总人口(人)</t>
  </si>
  <si>
    <t>其中</t>
  </si>
  <si>
    <r>
      <rPr>
        <b/>
        <sz val="14"/>
        <rFont val="宋体"/>
        <charset val="134"/>
      </rPr>
      <t>项目实施进展情况（</t>
    </r>
    <r>
      <rPr>
        <b/>
        <sz val="9"/>
        <rFont val="宋体"/>
        <charset val="134"/>
      </rPr>
      <t>完成用地手续；完成环评；完成项目概批；完成招投标；完成实施方案或初步设计报告；项目已开工，完成几项就填几项</t>
    </r>
    <r>
      <rPr>
        <b/>
        <sz val="14"/>
        <rFont val="宋体"/>
        <charset val="134"/>
      </rPr>
      <t>）</t>
    </r>
  </si>
  <si>
    <t>资金来源名称</t>
  </si>
  <si>
    <t>金额(万元)</t>
  </si>
  <si>
    <t>总投资</t>
  </si>
  <si>
    <t>中央财政资金</t>
  </si>
  <si>
    <t>自治区财政资金</t>
  </si>
  <si>
    <t>地（市）级资金</t>
  </si>
  <si>
    <t xml:space="preserve">县本级资金  </t>
  </si>
  <si>
    <t>援藏资金</t>
  </si>
  <si>
    <t xml:space="preserve">项目单位自筹（含贷款）   </t>
  </si>
  <si>
    <t>受益脱贫户数</t>
  </si>
  <si>
    <t>受益脱贫人口数</t>
  </si>
  <si>
    <t>一、堆龙德庆区</t>
  </si>
  <si>
    <t>9个</t>
  </si>
  <si>
    <t>(一)生产发展（含产业项目）类</t>
  </si>
  <si>
    <t>4个</t>
  </si>
  <si>
    <t>堆龙德庆区</t>
  </si>
  <si>
    <t>堆龙德庆区“德吉藏家”文旅提升改造项目</t>
  </si>
  <si>
    <t>乃琼街道波玛村</t>
  </si>
  <si>
    <t>对原有德吉藏家的环境进行整治改造及改造水系，提高住宿体验；对原有客房及游客接待中心等附属功能改造提升，对原有客房112间的室内进行装修改造及增加热水改造，对原有12间清水客房新增室内装修。对原有游客接待中心前台区域及餐厅包间区域的室内装修改造。新建300平米户外拓展培训馆，以及增加12个林卡帐篷、水上游乐及无动力游乐设施等附属配套设施。</t>
  </si>
  <si>
    <t>乡村振兴局</t>
  </si>
  <si>
    <t>王亚娟</t>
  </si>
  <si>
    <t>2023年3月—2023年10月</t>
  </si>
  <si>
    <t>中央衔接资金2100万元,自治区衔接资金900万元</t>
  </si>
  <si>
    <t>已完成前置手续办理，待下达批复。</t>
  </si>
  <si>
    <t>易地扶贫搬迁后续扶持项目</t>
  </si>
  <si>
    <t>堆龙德庆区羊达街道通嘎社区集体仓储物流建设项目</t>
  </si>
  <si>
    <t>羊达街道通嘎社区</t>
  </si>
  <si>
    <t>依托拉萨市领峰物流园区区位优势，同时通嘎社区已与领峰物流园达成合作意向，为提高土地利用率及完善物流规划布局，计划新建一栋两层钢结构的库房，建筑面积为6153.79平方米,建筑高度17.40米。</t>
  </si>
  <si>
    <t>中央衔接资金1650万元，自治区衔接资金550万元</t>
  </si>
  <si>
    <t>已完成前置手续办理，已下达批复</t>
  </si>
  <si>
    <t>堆龙德庆区乃琼镇色玛村振通仓储物流建设项目</t>
  </si>
  <si>
    <t>乃琼街道色玛社区</t>
  </si>
  <si>
    <t>结合拉萨保税物流区规划，并依托拉萨西货站打造物流仓储产业园。该项目总用地规模32630平方米，约49亩；规划总建筑面积约25230平方米，其中新建两栋两层仓库总建筑面积约19260平方米，配套附属用房约70平方米，地下设备用房约690平方米，以及总体水电附属配套设施建设。</t>
  </si>
  <si>
    <t>中央衔接资金8000万元（其中少数民族发展资金918.67万元）</t>
  </si>
  <si>
    <t>堆龙德庆区乃琼街道色玛社区雄巴拉曲旅游林卡民宿建设项目</t>
  </si>
  <si>
    <t>在原有雄巴拉曲林卡现状基础上，对园区整体环境进行提升，增收促就业。改造原有水系106米、改造园路945平米、改造外部道路870平米、及园区植物整治改造。同时对原有林卡功能性缺失和不完善的部分进行提升，新建小超市41平米、新建泳池玻璃房380平米、新建综合服务中心427平米、新建3个温泉小屋450平米、对原有房屋进行升级改造2000平米，增加6个林卡木屋，以及相关总体附属配套。</t>
  </si>
  <si>
    <t>中央衔接资金1000万元，自治区衔接资金594.52万元、自治区少数民族发展资金405.48万元</t>
  </si>
  <si>
    <t>已完成前置手续办理待下达批复</t>
  </si>
  <si>
    <t>（二）美丽宜居整村推进类</t>
  </si>
  <si>
    <t>堆龙德庆区羊达街道帮普村人居环境整治项目</t>
  </si>
  <si>
    <t>羊达街道帮普村</t>
  </si>
  <si>
    <t>建设主要内容为：道路工程47271.96㎡（含主要道路、次要道路、宅间道路）、钢筋混凝土圆管涵198m、环境整治工程、局部照明工程、给排水工程（含污水处理）、新建厕所及附属设施工程。</t>
  </si>
  <si>
    <t>本级衔接资金3069.31万元</t>
  </si>
  <si>
    <t>已开工</t>
  </si>
  <si>
    <t>堆龙德庆区德庆镇邦村人居环境整治项目</t>
  </si>
  <si>
    <t>德庆镇邦村</t>
  </si>
  <si>
    <t>建设主要内容为：新建次要道路18626㎡、入户道路25822.70㎡，过水路面1371㎡、边沟工程1569.00m、圆管涵299.00m、挡土墙920.00m、给水工程1项、排水工程1项，交安工程1项、环境整治工程1项、电气工程1项、土石方工程1项、现状道路破除及修复5083.33㎡等相关配套工程。</t>
  </si>
  <si>
    <t>本级衔接资金4227.71万元</t>
  </si>
  <si>
    <t>堆龙德庆区乡村振兴示范村南巴村建设项目</t>
  </si>
  <si>
    <t>古荣镇南巴村</t>
  </si>
  <si>
    <t>建设主要内容为：1组：土石方工程1项，新建混凝土道路7045.00m2,新建沥青道路2158.40m2,排水沟工程1项，给水工程1项，污水工程1项；2组：土石方工程1项，新建混凝土道路283.57m2,新建沥青道路 1128.79m2,排水沟工程1项，给水工程1项，污水工程1项；3组： 土石方工程1 项，新建混凝土道路1355.71m2,新建沥青道路  2298.10m2,排水沟工程1项，给水工程1项，污水工程1项；4组：拆除工程3586.18m2,新建沥青道路4206.56m2,排水沟工程1项，给水工程1项，污水工程1项；5组：拆除工程3001.63m2,土石方工程1项，新建混凝土道路4933.18m2,新建沥青道路2240.00m2,排水沟工程1项，给水工程1项，污水工程1项；其他附属工程：宅间道路8606.77m2,宅间排水沟1项，交安工程1项，圆管涵工程 1项，环境整治工程1项，挡墙工程1项，砼排水沟工程1项，新建厕所64.78m2,建筑装饰工程64.78m2,安装工程64.78m2。设备购置
费含：抽污车1辆， 一体化污水处理设备1项，太阳能路灯341
套，垃圾桶225套。</t>
  </si>
  <si>
    <t>本级衔接资金3255.57万元</t>
  </si>
  <si>
    <t>堆龙德庆区马镇措麦村乡村振兴示范村建设项目</t>
  </si>
  <si>
    <t>马镇措麦村</t>
  </si>
  <si>
    <t>建设内容主要为：1、饮水管道改造、污水处理工程、破损道路修复工程、环境整治工程、人畜分离工程以及相关配套附属设施建设；2、对措麦村内院落实施庭院经济打造。</t>
  </si>
  <si>
    <t>2023年4月—2023年10月</t>
  </si>
  <si>
    <t>自治区衔接资金686.48万元，市级衔接资金1920.88万元（其中乡村振兴专项市级配套资金723.96万元)</t>
  </si>
  <si>
    <t>已完成可研、初设编制，待评审</t>
  </si>
  <si>
    <t>项目总投资2800万元，资金缺口192.64万元。</t>
  </si>
  <si>
    <t>（三）扶贫贷款贴息类</t>
  </si>
  <si>
    <t>1个</t>
  </si>
  <si>
    <t>2022年扶贫产业项目贷款贴息资金</t>
  </si>
  <si>
    <t>堆龙德庆区41个扶贫产业项目融资贷款贴息。</t>
  </si>
  <si>
    <t>2023年1月—2023年7月</t>
  </si>
  <si>
    <t>中央衔接资金845.76万元</t>
  </si>
  <si>
    <t>项目总投资1600万元，资金缺口754.24万元。</t>
  </si>
  <si>
    <t>v</t>
  </si>
  <si>
    <t>附件3：</t>
  </si>
  <si>
    <t>2023年堆龙德庆区涉农资金整合工作示范县统计表</t>
  </si>
  <si>
    <t>填报地（市）：堆龙德庆区财政局、乡村振兴局</t>
  </si>
  <si>
    <t>填报时间：2023年2月1日</t>
  </si>
  <si>
    <t>示范县名</t>
  </si>
  <si>
    <t>基本情况</t>
  </si>
  <si>
    <t>脱贫县涉农资金整合情况</t>
  </si>
  <si>
    <t>农村人口数（人）</t>
  </si>
  <si>
    <t>建档立卡脱贫人口数（人）</t>
  </si>
  <si>
    <t>脱贫村数</t>
  </si>
  <si>
    <t>贫困发生率（%）</t>
  </si>
  <si>
    <t>脱贫县类别</t>
  </si>
  <si>
    <t>计划脱贫时间（年）</t>
  </si>
  <si>
    <t>出台本年度整合实施方案时间（年）</t>
  </si>
  <si>
    <t>出台资金管理办法时间（年）</t>
  </si>
  <si>
    <t>2022年中央和自治区财政资金规模</t>
  </si>
  <si>
    <t>2023年整合范围资金总规模（万元）</t>
  </si>
  <si>
    <t>2023年计划整合资金规模（万元）</t>
  </si>
  <si>
    <t>2023年已整合规模（万元）</t>
  </si>
  <si>
    <t>合计</t>
  </si>
  <si>
    <t>中央</t>
  </si>
  <si>
    <t>省级</t>
  </si>
  <si>
    <t>地市级</t>
  </si>
  <si>
    <t>县级</t>
  </si>
  <si>
    <t>①</t>
  </si>
  <si>
    <t>附件：4</t>
  </si>
  <si>
    <t>拉萨市堆龙德庆区2023年贫困县脱贫攻坚整合资金项目资产后续管理统计表</t>
  </si>
  <si>
    <t>项目资金
总规模
（万元）</t>
  </si>
  <si>
    <t>项目资产
预估总规模
（万元）</t>
  </si>
  <si>
    <t>项目所有权主体</t>
  </si>
  <si>
    <t>项目收益权主体</t>
  </si>
  <si>
    <t>项目经营权主体</t>
  </si>
  <si>
    <t>项目监督权主体</t>
  </si>
  <si>
    <t>项目处置权主体</t>
  </si>
  <si>
    <t>合 计</t>
  </si>
  <si>
    <t>一、生产发展（含产业项目）类</t>
  </si>
  <si>
    <t>堆龙德庆区净土公司</t>
  </si>
  <si>
    <t>易地扶贫搬迁群众</t>
  </si>
  <si>
    <t>堆龙德庆区人民政府</t>
  </si>
  <si>
    <t>通嘎社区</t>
  </si>
  <si>
    <t>色玛社区</t>
  </si>
  <si>
    <t>二、美丽宜居整村推进类</t>
  </si>
  <si>
    <t>帮普村委会</t>
  </si>
  <si>
    <t>邦村村委会</t>
  </si>
  <si>
    <t>南巴村委会</t>
  </si>
  <si>
    <t>措麦村委会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</si>
</sst>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);[Red]\(0.00\)"/>
    <numFmt numFmtId="177" formatCode="_ \¥* #,##0.00_ ;_ \¥* \-#,##0.00_ ;_ \¥* &quot;-&quot;??_ ;_ @_ "/>
    <numFmt numFmtId="178" formatCode="0.00_ "/>
    <numFmt numFmtId="179" formatCode="0_ "/>
    <numFmt numFmtId="180" formatCode="yyyy&quot;年&quot;m&quot;月&quot;;@"/>
    <numFmt numFmtId="181" formatCode="0.00000_ "/>
  </numFmts>
  <fonts count="66"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0"/>
      <name val="仿宋"/>
      <charset val="134"/>
    </font>
    <font>
      <b/>
      <sz val="12"/>
      <name val="仿宋"/>
      <charset val="134"/>
    </font>
    <font>
      <sz val="11"/>
      <color theme="1"/>
      <name val="仿宋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indexed="63"/>
      <name val="宋体"/>
      <charset val="134"/>
    </font>
    <font>
      <b/>
      <sz val="18"/>
      <color indexed="63"/>
      <name val="华文中宋"/>
      <charset val="134"/>
    </font>
    <font>
      <sz val="11"/>
      <color rgb="FF333333"/>
      <name val="宋体"/>
      <charset val="134"/>
    </font>
    <font>
      <sz val="10"/>
      <color indexed="63"/>
      <name val="楷体"/>
      <charset val="134"/>
    </font>
    <font>
      <sz val="9"/>
      <color indexed="63"/>
      <name val="仿宋"/>
      <charset val="134"/>
    </font>
    <font>
      <sz val="9"/>
      <color rgb="FF333333"/>
      <name val="仿宋"/>
      <charset val="134"/>
    </font>
    <font>
      <sz val="11"/>
      <color indexed="8"/>
      <name val="宋体"/>
      <charset val="134"/>
    </font>
    <font>
      <b/>
      <sz val="12"/>
      <name val="方正仿宋_GB18030"/>
      <charset val="134"/>
    </font>
    <font>
      <sz val="10"/>
      <name val="宋体"/>
      <charset val="134"/>
    </font>
    <font>
      <b/>
      <sz val="36"/>
      <name val="宋体"/>
      <charset val="134"/>
    </font>
    <font>
      <b/>
      <sz val="14"/>
      <name val="宋体"/>
      <charset val="134"/>
    </font>
    <font>
      <b/>
      <sz val="14"/>
      <name val="宋体"/>
      <charset val="134"/>
      <scheme val="major"/>
    </font>
    <font>
      <b/>
      <sz val="14"/>
      <name val="宋体"/>
      <charset val="0"/>
      <scheme val="major"/>
    </font>
    <font>
      <b/>
      <sz val="12"/>
      <name val="方正仿宋_GB18030"/>
      <charset val="0"/>
    </font>
    <font>
      <b/>
      <sz val="10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2"/>
      <color indexed="63"/>
      <name val="仿宋"/>
      <charset val="134"/>
    </font>
    <font>
      <b/>
      <sz val="16"/>
      <color rgb="FF000000"/>
      <name val="方正小标宋简体"/>
      <charset val="134"/>
    </font>
    <font>
      <b/>
      <sz val="16"/>
      <color indexed="8"/>
      <name val="方正小标宋简体"/>
      <charset val="134"/>
    </font>
    <font>
      <sz val="12"/>
      <color rgb="FF000000"/>
      <name val="仿宋"/>
      <charset val="134"/>
    </font>
    <font>
      <sz val="12"/>
      <color indexed="8"/>
      <name val="仿宋"/>
      <charset val="134"/>
    </font>
    <font>
      <sz val="11"/>
      <color indexed="8"/>
      <name val="方正小标宋简体"/>
      <charset val="134"/>
    </font>
    <font>
      <sz val="11"/>
      <color indexed="8"/>
      <name val="仿宋"/>
      <charset val="134"/>
    </font>
    <font>
      <sz val="10"/>
      <color indexed="8"/>
      <name val="仿宋_GB2312"/>
      <charset val="134"/>
    </font>
    <font>
      <b/>
      <sz val="12"/>
      <color indexed="8"/>
      <name val="方正小标宋简体"/>
      <charset val="134"/>
    </font>
    <font>
      <sz val="10"/>
      <color indexed="63"/>
      <name val="宋体"/>
      <charset val="134"/>
    </font>
    <font>
      <b/>
      <sz val="10"/>
      <color indexed="8"/>
      <name val="仿宋_GB2312"/>
      <charset val="134"/>
    </font>
    <font>
      <sz val="8"/>
      <color indexed="63"/>
      <name val="宋体"/>
      <charset val="134"/>
    </font>
    <font>
      <b/>
      <sz val="10"/>
      <color indexed="8"/>
      <name val="宋体"/>
      <charset val="134"/>
    </font>
    <font>
      <b/>
      <sz val="12"/>
      <name val="方正小标宋简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rgb="FFFFFFFF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000000"/>
      <name val="Tahoma"/>
      <charset val="134"/>
    </font>
    <font>
      <b/>
      <sz val="11"/>
      <color rgb="FF1F497D"/>
      <name val="宋体"/>
      <charset val="134"/>
    </font>
    <font>
      <sz val="11"/>
      <color rgb="FFFF0000"/>
      <name val="宋体"/>
      <charset val="134"/>
    </font>
    <font>
      <b/>
      <sz val="18"/>
      <color rgb="FF1F497D"/>
      <name val="宋体"/>
      <charset val="134"/>
    </font>
    <font>
      <i/>
      <sz val="11"/>
      <color rgb="FF7F7F7F"/>
      <name val="宋体"/>
      <charset val="134"/>
    </font>
    <font>
      <b/>
      <sz val="15"/>
      <color rgb="FF1F497D"/>
      <name val="宋体"/>
      <charset val="134"/>
    </font>
    <font>
      <sz val="10"/>
      <name val="Arial"/>
      <charset val="134"/>
    </font>
    <font>
      <b/>
      <sz val="13"/>
      <color rgb="FF1F497D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sz val="12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808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82">
    <xf numFmtId="0" fontId="0" fillId="0" borderId="0">
      <alignment vertical="center"/>
    </xf>
    <xf numFmtId="42" fontId="42" fillId="0" borderId="0" applyProtection="0">
      <alignment vertical="center"/>
    </xf>
    <xf numFmtId="0" fontId="0" fillId="0" borderId="0">
      <alignment vertical="center"/>
    </xf>
    <xf numFmtId="177" fontId="42" fillId="0" borderId="0" applyProtection="0">
      <alignment vertical="center"/>
    </xf>
    <xf numFmtId="0" fontId="42" fillId="0" borderId="0">
      <alignment vertical="center"/>
    </xf>
    <xf numFmtId="0" fontId="9" fillId="0" borderId="0" applyProtection="0"/>
    <xf numFmtId="0" fontId="42" fillId="0" borderId="0">
      <protection locked="0"/>
    </xf>
    <xf numFmtId="0" fontId="42" fillId="3" borderId="0" applyProtection="0">
      <alignment vertical="center"/>
    </xf>
    <xf numFmtId="0" fontId="43" fillId="4" borderId="14" applyProtection="0">
      <alignment vertical="center"/>
    </xf>
    <xf numFmtId="0" fontId="42" fillId="0" borderId="0">
      <protection locked="0"/>
    </xf>
    <xf numFmtId="41" fontId="42" fillId="0" borderId="0" applyProtection="0">
      <alignment vertical="center"/>
    </xf>
    <xf numFmtId="0" fontId="42" fillId="5" borderId="0" applyProtection="0">
      <alignment vertical="center"/>
    </xf>
    <xf numFmtId="0" fontId="44" fillId="6" borderId="0" applyProtection="0">
      <alignment vertical="center"/>
    </xf>
    <xf numFmtId="43" fontId="42" fillId="0" borderId="0">
      <alignment vertical="top"/>
      <protection locked="0"/>
    </xf>
    <xf numFmtId="0" fontId="45" fillId="7" borderId="0" applyProtection="0">
      <alignment vertical="center"/>
    </xf>
    <xf numFmtId="0" fontId="46" fillId="0" borderId="0" applyProtection="0">
      <alignment vertical="center"/>
    </xf>
    <xf numFmtId="9" fontId="42" fillId="0" borderId="0" applyProtection="0">
      <alignment vertical="center"/>
    </xf>
    <xf numFmtId="0" fontId="47" fillId="0" borderId="0" applyProtection="0">
      <alignment vertical="center"/>
    </xf>
    <xf numFmtId="0" fontId="42" fillId="8" borderId="15" applyProtection="0">
      <alignment vertical="center"/>
    </xf>
    <xf numFmtId="0" fontId="1" fillId="0" borderId="0">
      <alignment vertical="center"/>
    </xf>
    <xf numFmtId="0" fontId="48" fillId="0" borderId="0">
      <protection locked="0"/>
    </xf>
    <xf numFmtId="0" fontId="45" fillId="9" borderId="0" applyProtection="0">
      <alignment vertical="center"/>
    </xf>
    <xf numFmtId="0" fontId="49" fillId="0" borderId="0" applyProtection="0">
      <alignment vertical="center"/>
    </xf>
    <xf numFmtId="0" fontId="50" fillId="0" borderId="0" applyProtection="0">
      <alignment vertical="center"/>
    </xf>
    <xf numFmtId="0" fontId="51" fillId="0" borderId="0" applyProtection="0">
      <alignment vertical="center"/>
    </xf>
    <xf numFmtId="0" fontId="52" fillId="0" borderId="0" applyProtection="0">
      <alignment vertical="center"/>
    </xf>
    <xf numFmtId="0" fontId="53" fillId="0" borderId="16" applyProtection="0">
      <alignment vertical="center"/>
    </xf>
    <xf numFmtId="0" fontId="54" fillId="0" borderId="0" applyProtection="0"/>
    <xf numFmtId="0" fontId="55" fillId="0" borderId="16" applyProtection="0">
      <alignment vertical="center"/>
    </xf>
    <xf numFmtId="0" fontId="54" fillId="0" borderId="0"/>
    <xf numFmtId="0" fontId="45" fillId="10" borderId="0" applyProtection="0">
      <alignment vertical="center"/>
    </xf>
    <xf numFmtId="0" fontId="49" fillId="0" borderId="17" applyProtection="0">
      <alignment vertical="center"/>
    </xf>
    <xf numFmtId="0" fontId="45" fillId="11" borderId="0" applyProtection="0">
      <alignment vertical="center"/>
    </xf>
    <xf numFmtId="0" fontId="56" fillId="12" borderId="18" applyProtection="0">
      <alignment vertical="center"/>
    </xf>
    <xf numFmtId="0" fontId="57" fillId="12" borderId="14" applyProtection="0">
      <alignment vertical="center"/>
    </xf>
    <xf numFmtId="0" fontId="58" fillId="13" borderId="19" applyProtection="0">
      <alignment vertical="center"/>
    </xf>
    <xf numFmtId="0" fontId="42" fillId="14" borderId="0" applyProtection="0">
      <alignment vertical="center"/>
    </xf>
    <xf numFmtId="0" fontId="45" fillId="15" borderId="0" applyProtection="0">
      <alignment vertical="center"/>
    </xf>
    <xf numFmtId="0" fontId="59" fillId="0" borderId="20" applyProtection="0">
      <alignment vertical="center"/>
    </xf>
    <xf numFmtId="0" fontId="60" fillId="0" borderId="21" applyProtection="0">
      <alignment vertical="center"/>
    </xf>
    <xf numFmtId="0" fontId="61" fillId="16" borderId="0" applyProtection="0">
      <alignment vertical="center"/>
    </xf>
    <xf numFmtId="0" fontId="62" fillId="17" borderId="0" applyProtection="0">
      <alignment vertical="center"/>
    </xf>
    <xf numFmtId="0" fontId="42" fillId="0" borderId="0">
      <protection locked="0"/>
    </xf>
    <xf numFmtId="0" fontId="9" fillId="0" borderId="0">
      <protection locked="0"/>
    </xf>
    <xf numFmtId="0" fontId="42" fillId="18" borderId="0" applyProtection="0">
      <alignment vertical="center"/>
    </xf>
    <xf numFmtId="0" fontId="45" fillId="19" borderId="0" applyProtection="0">
      <alignment vertical="center"/>
    </xf>
    <xf numFmtId="0" fontId="42" fillId="20" borderId="0" applyProtection="0">
      <alignment vertical="center"/>
    </xf>
    <xf numFmtId="0" fontId="42" fillId="21" borderId="0" applyProtection="0">
      <alignment vertical="center"/>
    </xf>
    <xf numFmtId="0" fontId="42" fillId="22" borderId="0" applyProtection="0">
      <alignment vertical="center"/>
    </xf>
    <xf numFmtId="0" fontId="42" fillId="23" borderId="0" applyProtection="0">
      <alignment vertical="center"/>
    </xf>
    <xf numFmtId="0" fontId="0" fillId="0" borderId="0">
      <alignment vertical="center"/>
    </xf>
    <xf numFmtId="0" fontId="45" fillId="24" borderId="0" applyProtection="0">
      <alignment vertical="center"/>
    </xf>
    <xf numFmtId="0" fontId="45" fillId="25" borderId="0" applyProtection="0">
      <alignment vertical="center"/>
    </xf>
    <xf numFmtId="0" fontId="42" fillId="26" borderId="0" applyProtection="0">
      <alignment vertical="center"/>
    </xf>
    <xf numFmtId="0" fontId="42" fillId="27" borderId="0" applyProtection="0">
      <alignment vertical="center"/>
    </xf>
    <xf numFmtId="0" fontId="45" fillId="28" borderId="0" applyProtection="0">
      <alignment vertical="center"/>
    </xf>
    <xf numFmtId="0" fontId="42" fillId="0" borderId="0" applyProtection="0"/>
    <xf numFmtId="0" fontId="42" fillId="29" borderId="0" applyProtection="0">
      <alignment vertical="center"/>
    </xf>
    <xf numFmtId="0" fontId="45" fillId="30" borderId="0" applyProtection="0">
      <alignment vertical="center"/>
    </xf>
    <xf numFmtId="0" fontId="45" fillId="31" borderId="0" applyProtection="0">
      <alignment vertical="center"/>
    </xf>
    <xf numFmtId="0" fontId="63" fillId="0" borderId="0"/>
    <xf numFmtId="0" fontId="42" fillId="32" borderId="0" applyProtection="0">
      <alignment vertical="center"/>
    </xf>
    <xf numFmtId="0" fontId="45" fillId="33" borderId="0" applyProtection="0">
      <alignment vertical="center"/>
    </xf>
    <xf numFmtId="0" fontId="16" fillId="0" borderId="0" applyProtection="0"/>
    <xf numFmtId="0" fontId="9" fillId="0" borderId="0">
      <alignment vertical="center"/>
    </xf>
    <xf numFmtId="0" fontId="42" fillId="0" borderId="0" applyProtection="0">
      <alignment vertical="center"/>
    </xf>
    <xf numFmtId="0" fontId="9" fillId="0" borderId="0"/>
    <xf numFmtId="0" fontId="42" fillId="0" borderId="0">
      <alignment vertical="center"/>
    </xf>
    <xf numFmtId="0" fontId="9" fillId="0" borderId="0" applyProtection="0">
      <alignment vertical="center"/>
    </xf>
    <xf numFmtId="0" fontId="54" fillId="0" borderId="0">
      <protection locked="0"/>
    </xf>
    <xf numFmtId="0" fontId="42" fillId="0" borderId="0">
      <alignment vertical="center"/>
    </xf>
    <xf numFmtId="0" fontId="42" fillId="0" borderId="0"/>
    <xf numFmtId="0" fontId="9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42" fillId="34" borderId="0">
      <protection locked="0"/>
    </xf>
    <xf numFmtId="0" fontId="42" fillId="0" borderId="0">
      <alignment vertical="center"/>
    </xf>
    <xf numFmtId="0" fontId="48" fillId="0" borderId="0" applyProtection="0">
      <alignment vertical="center"/>
    </xf>
    <xf numFmtId="0" fontId="16" fillId="0" borderId="0" applyProtection="0">
      <alignment vertical="center"/>
    </xf>
    <xf numFmtId="0" fontId="64" fillId="0" borderId="0" applyProtection="0">
      <alignment vertical="center"/>
    </xf>
    <xf numFmtId="0" fontId="9" fillId="0" borderId="0">
      <alignment vertical="center"/>
    </xf>
    <xf numFmtId="0" fontId="9" fillId="0" borderId="0" applyProtection="0">
      <alignment vertical="center"/>
    </xf>
  </cellStyleXfs>
  <cellXfs count="128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10" fontId="14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10" fillId="0" borderId="4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6" fillId="0" borderId="2" xfId="6" applyNumberFormat="1" applyFont="1" applyFill="1" applyBorder="1" applyAlignment="1">
      <alignment vertical="center"/>
      <protection locked="0"/>
    </xf>
    <xf numFmtId="0" fontId="16" fillId="0" borderId="0" xfId="6" applyNumberFormat="1" applyFont="1" applyFill="1" applyBorder="1" applyAlignment="1">
      <alignment vertical="center"/>
      <protection locked="0"/>
    </xf>
    <xf numFmtId="178" fontId="1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178" fontId="18" fillId="0" borderId="0" xfId="0" applyNumberFormat="1" applyFont="1" applyFill="1" applyBorder="1" applyAlignment="1">
      <alignment horizontal="center" vertical="center" wrapText="1"/>
    </xf>
    <xf numFmtId="179" fontId="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9" fontId="20" fillId="0" borderId="7" xfId="0" applyNumberFormat="1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179" fontId="21" fillId="0" borderId="2" xfId="0" applyNumberFormat="1" applyFont="1" applyFill="1" applyBorder="1" applyAlignment="1">
      <alignment horizontal="center" vertical="center" wrapText="1"/>
    </xf>
    <xf numFmtId="178" fontId="22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 wrapText="1"/>
    </xf>
    <xf numFmtId="179" fontId="17" fillId="0" borderId="2" xfId="0" applyNumberFormat="1" applyFont="1" applyFill="1" applyBorder="1" applyAlignment="1">
      <alignment horizontal="center" vertical="center" wrapText="1"/>
    </xf>
    <xf numFmtId="178" fontId="23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58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179" fontId="17" fillId="0" borderId="2" xfId="67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80" fontId="17" fillId="0" borderId="2" xfId="0" applyNumberFormat="1" applyFont="1" applyFill="1" applyBorder="1" applyAlignment="1">
      <alignment horizontal="center" vertical="center" wrapText="1"/>
    </xf>
    <xf numFmtId="179" fontId="8" fillId="0" borderId="2" xfId="64" applyNumberFormat="1" applyFont="1" applyFill="1" applyBorder="1" applyAlignment="1" applyProtection="1">
      <alignment horizontal="center" vertical="center" wrapText="1"/>
    </xf>
    <xf numFmtId="178" fontId="19" fillId="0" borderId="0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178" fontId="20" fillId="0" borderId="9" xfId="0" applyNumberFormat="1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8" fontId="20" fillId="0" borderId="10" xfId="0" applyNumberFormat="1" applyFont="1" applyFill="1" applyBorder="1" applyAlignment="1">
      <alignment horizontal="center" vertical="center" wrapText="1"/>
    </xf>
    <xf numFmtId="178" fontId="20" fillId="0" borderId="2" xfId="0" applyNumberFormat="1" applyFont="1" applyFill="1" applyBorder="1" applyAlignment="1">
      <alignment horizontal="center" vertical="center" wrapText="1"/>
    </xf>
    <xf numFmtId="179" fontId="21" fillId="0" borderId="2" xfId="0" applyNumberFormat="1" applyFont="1" applyFill="1" applyBorder="1" applyAlignment="1">
      <alignment horizontal="left" vertical="center" wrapText="1"/>
    </xf>
    <xf numFmtId="178" fontId="21" fillId="0" borderId="2" xfId="0" applyNumberFormat="1" applyFont="1" applyFill="1" applyBorder="1" applyAlignment="1">
      <alignment horizontal="center" vertical="center" wrapText="1"/>
    </xf>
    <xf numFmtId="178" fontId="17" fillId="0" borderId="2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58" fontId="17" fillId="0" borderId="2" xfId="0" applyNumberFormat="1" applyFont="1" applyFill="1" applyBorder="1" applyAlignment="1">
      <alignment horizontal="center" vertical="center" wrapText="1"/>
    </xf>
    <xf numFmtId="178" fontId="17" fillId="0" borderId="2" xfId="67" applyNumberFormat="1" applyFont="1" applyFill="1" applyBorder="1" applyAlignment="1" applyProtection="1">
      <alignment horizontal="center" vertical="center" wrapText="1"/>
    </xf>
    <xf numFmtId="0" fontId="17" fillId="0" borderId="2" xfId="67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wrapText="1"/>
    </xf>
    <xf numFmtId="181" fontId="17" fillId="0" borderId="2" xfId="0" applyNumberFormat="1" applyFont="1" applyFill="1" applyBorder="1" applyAlignment="1">
      <alignment horizontal="center" vertical="center" wrapText="1"/>
    </xf>
    <xf numFmtId="0" fontId="24" fillId="0" borderId="2" xfId="0" applyNumberFormat="1" applyFont="1" applyFill="1" applyBorder="1" applyAlignment="1">
      <alignment horizontal="center" vertical="center" wrapText="1"/>
    </xf>
    <xf numFmtId="178" fontId="25" fillId="0" borderId="2" xfId="67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178" fontId="26" fillId="0" borderId="0" xfId="0" applyNumberFormat="1" applyFont="1" applyFill="1" applyBorder="1" applyAlignment="1">
      <alignment vertical="center" wrapText="1"/>
    </xf>
    <xf numFmtId="179" fontId="19" fillId="0" borderId="0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 wrapText="1"/>
    </xf>
    <xf numFmtId="178" fontId="20" fillId="0" borderId="6" xfId="0" applyNumberFormat="1" applyFont="1" applyFill="1" applyBorder="1" applyAlignment="1">
      <alignment horizontal="center" vertical="center" wrapText="1"/>
    </xf>
    <xf numFmtId="179" fontId="20" fillId="0" borderId="6" xfId="0" applyNumberFormat="1" applyFont="1" applyFill="1" applyBorder="1" applyAlignment="1">
      <alignment horizontal="center" vertical="center" wrapText="1"/>
    </xf>
    <xf numFmtId="179" fontId="20" fillId="0" borderId="8" xfId="0" applyNumberFormat="1" applyFont="1" applyFill="1" applyBorder="1" applyAlignment="1">
      <alignment horizontal="center" vertical="center" wrapText="1"/>
    </xf>
    <xf numFmtId="179" fontId="20" fillId="0" borderId="10" xfId="0" applyNumberFormat="1" applyFont="1" applyFill="1" applyBorder="1" applyAlignment="1">
      <alignment horizontal="center" vertical="center" wrapText="1"/>
    </xf>
    <xf numFmtId="179" fontId="20" fillId="0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178" fontId="20" fillId="0" borderId="7" xfId="0" applyNumberFormat="1" applyFont="1" applyFill="1" applyBorder="1" applyAlignment="1">
      <alignment horizontal="center" vertical="center" wrapText="1"/>
    </xf>
    <xf numFmtId="179" fontId="20" fillId="0" borderId="7" xfId="0" applyNumberFormat="1" applyFont="1" applyFill="1" applyBorder="1" applyAlignment="1">
      <alignment horizontal="center" vertical="center" wrapText="1"/>
    </xf>
    <xf numFmtId="179" fontId="20" fillId="0" borderId="2" xfId="0" applyNumberFormat="1" applyFont="1" applyFill="1" applyBorder="1" applyAlignment="1">
      <alignment horizontal="center" vertical="center" wrapText="1"/>
    </xf>
    <xf numFmtId="179" fontId="20" fillId="0" borderId="1" xfId="0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7" fillId="0" borderId="0" xfId="6" applyNumberFormat="1" applyFont="1" applyFill="1" applyBorder="1" applyAlignment="1">
      <alignment horizontal="left" vertical="center"/>
      <protection locked="0"/>
    </xf>
    <xf numFmtId="0" fontId="16" fillId="0" borderId="0" xfId="6" applyNumberFormat="1" applyFont="1" applyFill="1" applyBorder="1" applyAlignment="1">
      <alignment horizontal="center" vertical="center"/>
      <protection locked="0"/>
    </xf>
    <xf numFmtId="0" fontId="28" fillId="0" borderId="0" xfId="63" applyNumberFormat="1" applyFont="1" applyFill="1" applyBorder="1" applyAlignment="1">
      <alignment horizontal="center" vertical="center" wrapText="1"/>
    </xf>
    <xf numFmtId="0" fontId="29" fillId="0" borderId="0" xfId="63" applyNumberFormat="1" applyFont="1" applyFill="1" applyBorder="1" applyAlignment="1">
      <alignment horizontal="center" vertical="center" wrapText="1"/>
    </xf>
    <xf numFmtId="0" fontId="30" fillId="0" borderId="0" xfId="63" applyNumberFormat="1" applyFont="1" applyFill="1" applyBorder="1" applyAlignment="1">
      <alignment horizontal="left" vertical="center" wrapText="1"/>
    </xf>
    <xf numFmtId="0" fontId="31" fillId="0" borderId="0" xfId="63" applyNumberFormat="1" applyFont="1" applyFill="1" applyBorder="1" applyAlignment="1">
      <alignment horizontal="left" vertical="center" wrapText="1"/>
    </xf>
    <xf numFmtId="0" fontId="31" fillId="0" borderId="0" xfId="63" applyNumberFormat="1" applyFont="1" applyFill="1" applyBorder="1" applyAlignment="1">
      <alignment horizontal="center" vertical="center" wrapText="1"/>
    </xf>
    <xf numFmtId="0" fontId="32" fillId="0" borderId="1" xfId="63" applyNumberFormat="1" applyFont="1" applyFill="1" applyBorder="1" applyAlignment="1">
      <alignment horizontal="center" vertical="center" wrapText="1"/>
    </xf>
    <xf numFmtId="0" fontId="33" fillId="0" borderId="1" xfId="63" applyNumberFormat="1" applyFont="1" applyFill="1" applyBorder="1" applyAlignment="1">
      <alignment horizontal="center" vertical="center" wrapText="1"/>
    </xf>
    <xf numFmtId="0" fontId="34" fillId="0" borderId="2" xfId="63" applyNumberFormat="1" applyFont="1" applyFill="1" applyBorder="1" applyAlignment="1">
      <alignment horizontal="center" vertical="center" wrapText="1"/>
    </xf>
    <xf numFmtId="0" fontId="34" fillId="0" borderId="8" xfId="63" applyNumberFormat="1" applyFont="1" applyFill="1" applyBorder="1" applyAlignment="1">
      <alignment horizontal="center" vertical="center" wrapText="1"/>
    </xf>
    <xf numFmtId="0" fontId="34" fillId="0" borderId="9" xfId="63" applyNumberFormat="1" applyFont="1" applyFill="1" applyBorder="1" applyAlignment="1">
      <alignment horizontal="center" vertical="center" wrapText="1"/>
    </xf>
    <xf numFmtId="0" fontId="34" fillId="0" borderId="2" xfId="63" applyNumberFormat="1" applyFont="1" applyFill="1" applyBorder="1" applyAlignment="1">
      <alignment horizontal="center" vertical="center"/>
    </xf>
    <xf numFmtId="0" fontId="35" fillId="0" borderId="2" xfId="63" applyNumberFormat="1" applyFont="1" applyFill="1" applyBorder="1" applyAlignment="1">
      <alignment horizontal="center" vertical="center" wrapText="1"/>
    </xf>
    <xf numFmtId="0" fontId="36" fillId="0" borderId="2" xfId="6" applyNumberFormat="1" applyFont="1" applyFill="1" applyBorder="1" applyAlignment="1">
      <alignment horizontal="center" vertical="center"/>
      <protection locked="0"/>
    </xf>
    <xf numFmtId="0" fontId="37" fillId="0" borderId="2" xfId="63" applyNumberFormat="1" applyFont="1" applyFill="1" applyBorder="1" applyAlignment="1">
      <alignment horizontal="center" vertical="center" wrapText="1"/>
    </xf>
    <xf numFmtId="0" fontId="34" fillId="0" borderId="2" xfId="63" applyNumberFormat="1" applyFont="1" applyFill="1" applyBorder="1" applyAlignment="1">
      <alignment horizontal="left" vertical="center" wrapText="1"/>
    </xf>
    <xf numFmtId="0" fontId="38" fillId="0" borderId="2" xfId="6" applyNumberFormat="1" applyFont="1" applyFill="1" applyBorder="1" applyAlignment="1">
      <alignment horizontal="center" vertical="center" wrapText="1"/>
      <protection locked="0"/>
    </xf>
    <xf numFmtId="178" fontId="1" fillId="0" borderId="2" xfId="0" applyNumberFormat="1" applyFont="1" applyFill="1" applyBorder="1" applyAlignment="1">
      <alignment horizontal="center" vertical="center" wrapText="1"/>
    </xf>
    <xf numFmtId="0" fontId="39" fillId="0" borderId="2" xfId="63" applyNumberFormat="1" applyFont="1" applyFill="1" applyBorder="1" applyAlignment="1">
      <alignment horizontal="center" vertical="center" wrapText="1"/>
    </xf>
    <xf numFmtId="0" fontId="36" fillId="0" borderId="6" xfId="6" applyNumberFormat="1" applyFont="1" applyFill="1" applyBorder="1" applyAlignment="1">
      <alignment horizontal="center" vertical="center"/>
      <protection locked="0"/>
    </xf>
    <xf numFmtId="0" fontId="36" fillId="0" borderId="2" xfId="6" applyNumberFormat="1" applyFont="1" applyFill="1" applyBorder="1" applyAlignment="1">
      <alignment horizontal="center" vertical="center" wrapText="1"/>
      <protection locked="0"/>
    </xf>
    <xf numFmtId="178" fontId="40" fillId="2" borderId="2" xfId="63" applyNumberFormat="1" applyFont="1" applyFill="1" applyBorder="1" applyAlignment="1">
      <alignment horizontal="center" vertical="center" wrapText="1"/>
    </xf>
    <xf numFmtId="0" fontId="41" fillId="0" borderId="2" xfId="63" applyNumberFormat="1" applyFont="1" applyFill="1" applyBorder="1" applyAlignment="1">
      <alignment horizontal="center" vertical="center" wrapText="1"/>
    </xf>
    <xf numFmtId="0" fontId="16" fillId="0" borderId="2" xfId="6" applyNumberFormat="1" applyFont="1" applyFill="1" applyBorder="1" applyAlignment="1">
      <alignment horizontal="center" vertical="center"/>
      <protection locked="0"/>
    </xf>
    <xf numFmtId="178" fontId="16" fillId="0" borderId="2" xfId="6" applyNumberFormat="1" applyFont="1" applyFill="1" applyBorder="1" applyAlignment="1">
      <alignment horizontal="center" vertical="center"/>
      <protection locked="0"/>
    </xf>
  </cellXfs>
  <cellStyles count="82">
    <cellStyle name="常规" xfId="0" builtinId="0"/>
    <cellStyle name="货币[0]" xfId="1" builtinId="7"/>
    <cellStyle name="样式 15" xfId="2"/>
    <cellStyle name="货币" xfId="3" builtinId="4"/>
    <cellStyle name="常规 12 3 2 2 2" xfId="4"/>
    <cellStyle name="常规 2 2 2 2" xfId="5"/>
    <cellStyle name="常规_副本西藏自治区贫困县统筹整合使用财政涉农资金情况统计表（模版）参考表" xfId="6"/>
    <cellStyle name="20% - 强调文字颜色 3" xfId="7" builtinId="38"/>
    <cellStyle name="输入" xfId="8" builtinId="20"/>
    <cellStyle name="常规 14 10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常规 6" xfId="19"/>
    <cellStyle name="常规 73" xfId="20"/>
    <cellStyle name="60% - 强调文字颜色 2" xfId="21" builtinId="36"/>
    <cellStyle name="标题 4" xfId="22" builtinId="19"/>
    <cellStyle name="警告文本" xfId="23" builtinId="11"/>
    <cellStyle name="标题" xfId="24" builtinId="15"/>
    <cellStyle name="解释性文本" xfId="25" builtinId="53"/>
    <cellStyle name="标题 1" xfId="26" builtinId="16"/>
    <cellStyle name="常规_项目投入明细_10" xfId="27"/>
    <cellStyle name="标题 2" xfId="28" builtinId="17"/>
    <cellStyle name="常规_项目投入明细_11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常规 51" xfId="42"/>
    <cellStyle name="常规 2 2 6" xfId="43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常规 101 2" xfId="50"/>
    <cellStyle name="强调文字颜色 3" xfId="51" builtinId="37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常规_重新梳理十二五项目-3-10金主任办后改建设内容" xfId="60"/>
    <cellStyle name="40% - 强调文字颜色 6" xfId="61" builtinId="51"/>
    <cellStyle name="60% - 强调文字颜色 6" xfId="62" builtinId="52"/>
    <cellStyle name="常规 2" xfId="63"/>
    <cellStyle name="常规 3" xfId="64"/>
    <cellStyle name="常规 11" xfId="65"/>
    <cellStyle name="常规 8" xfId="66"/>
    <cellStyle name="常规_Sheet1" xfId="67"/>
    <cellStyle name="常规 10 5" xfId="68"/>
    <cellStyle name="常规_项目投入明细_8" xfId="69"/>
    <cellStyle name="常规 2 2 18" xfId="70"/>
    <cellStyle name="常规 16" xfId="71"/>
    <cellStyle name="常规 2 2 2" xfId="72"/>
    <cellStyle name="常规 2 2 3" xfId="73"/>
    <cellStyle name="常规 7 2" xfId="74"/>
    <cellStyle name="20% - 强调文字颜色 2 7 4 4" xfId="75"/>
    <cellStyle name="常规 100" xfId="76"/>
    <cellStyle name="常规 22" xfId="77"/>
    <cellStyle name="常规 3 2 4" xfId="78"/>
    <cellStyle name="常规_整合明细.更新" xfId="79"/>
    <cellStyle name="常规 10" xfId="80"/>
    <cellStyle name="常规_扶贫资金整合明细表.调整" xfId="8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19050</xdr:colOff>
      <xdr:row>18</xdr:row>
      <xdr:rowOff>0</xdr:rowOff>
    </xdr:from>
    <xdr:to>
      <xdr:col>13</xdr:col>
      <xdr:colOff>38735</xdr:colOff>
      <xdr:row>19</xdr:row>
      <xdr:rowOff>19685</xdr:rowOff>
    </xdr:to>
    <xdr:pic>
      <xdr:nvPicPr>
        <xdr:cNvPr id="2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77810" y="915035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133350</xdr:colOff>
      <xdr:row>18</xdr:row>
      <xdr:rowOff>0</xdr:rowOff>
    </xdr:from>
    <xdr:to>
      <xdr:col>14</xdr:col>
      <xdr:colOff>266700</xdr:colOff>
      <xdr:row>19</xdr:row>
      <xdr:rowOff>19685</xdr:rowOff>
    </xdr:to>
    <xdr:pic>
      <xdr:nvPicPr>
        <xdr:cNvPr id="3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1913215" y="915035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18</xdr:row>
      <xdr:rowOff>0</xdr:rowOff>
    </xdr:from>
    <xdr:to>
      <xdr:col>16</xdr:col>
      <xdr:colOff>19050</xdr:colOff>
      <xdr:row>19</xdr:row>
      <xdr:rowOff>19685</xdr:rowOff>
    </xdr:to>
    <xdr:pic>
      <xdr:nvPicPr>
        <xdr:cNvPr id="4" name="图片 33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179530" y="915035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19050</xdr:colOff>
      <xdr:row>18</xdr:row>
      <xdr:rowOff>0</xdr:rowOff>
    </xdr:from>
    <xdr:to>
      <xdr:col>16</xdr:col>
      <xdr:colOff>38735</xdr:colOff>
      <xdr:row>19</xdr:row>
      <xdr:rowOff>19685</xdr:rowOff>
    </xdr:to>
    <xdr:pic>
      <xdr:nvPicPr>
        <xdr:cNvPr id="5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198580" y="915035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1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1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1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8285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2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2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2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8285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2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0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1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4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5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3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3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3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4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4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4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5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8285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5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6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6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6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8285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4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5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6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0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71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7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7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8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8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8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8285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6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7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8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89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0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1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2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3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94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95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617220</xdr:colOff>
      <xdr:row>5</xdr:row>
      <xdr:rowOff>0</xdr:rowOff>
    </xdr:from>
    <xdr:to>
      <xdr:col>3</xdr:col>
      <xdr:colOff>737870</xdr:colOff>
      <xdr:row>5</xdr:row>
      <xdr:rowOff>171450</xdr:rowOff>
    </xdr:to>
    <xdr:pic>
      <xdr:nvPicPr>
        <xdr:cNvPr id="9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770630" y="2482850"/>
          <a:ext cx="120650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8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99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0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1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2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3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4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105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189230</xdr:rowOff>
    </xdr:to>
    <xdr:pic>
      <xdr:nvPicPr>
        <xdr:cNvPr id="106" name="图片 33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89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120015</xdr:colOff>
      <xdr:row>5</xdr:row>
      <xdr:rowOff>171450</xdr:rowOff>
    </xdr:to>
    <xdr:pic>
      <xdr:nvPicPr>
        <xdr:cNvPr id="107" name="图片 33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2482850"/>
          <a:ext cx="120015" cy="1714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19050</xdr:colOff>
      <xdr:row>11</xdr:row>
      <xdr:rowOff>0</xdr:rowOff>
    </xdr:from>
    <xdr:to>
      <xdr:col>13</xdr:col>
      <xdr:colOff>38735</xdr:colOff>
      <xdr:row>11</xdr:row>
      <xdr:rowOff>191135</xdr:rowOff>
    </xdr:to>
    <xdr:pic>
      <xdr:nvPicPr>
        <xdr:cNvPr id="108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577810" y="602615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133350</xdr:colOff>
      <xdr:row>11</xdr:row>
      <xdr:rowOff>0</xdr:rowOff>
    </xdr:from>
    <xdr:to>
      <xdr:col>14</xdr:col>
      <xdr:colOff>266700</xdr:colOff>
      <xdr:row>11</xdr:row>
      <xdr:rowOff>191135</xdr:rowOff>
    </xdr:to>
    <xdr:pic>
      <xdr:nvPicPr>
        <xdr:cNvPr id="109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21913215" y="602615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19050</xdr:colOff>
      <xdr:row>11</xdr:row>
      <xdr:rowOff>191135</xdr:rowOff>
    </xdr:to>
    <xdr:pic>
      <xdr:nvPicPr>
        <xdr:cNvPr id="110" name="图片 33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179530" y="6026150"/>
          <a:ext cx="190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19050</xdr:colOff>
      <xdr:row>11</xdr:row>
      <xdr:rowOff>0</xdr:rowOff>
    </xdr:from>
    <xdr:to>
      <xdr:col>16</xdr:col>
      <xdr:colOff>38735</xdr:colOff>
      <xdr:row>11</xdr:row>
      <xdr:rowOff>191135</xdr:rowOff>
    </xdr:to>
    <xdr:pic>
      <xdr:nvPicPr>
        <xdr:cNvPr id="111" name="图片 3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198580" y="6026150"/>
          <a:ext cx="19685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133350</xdr:colOff>
      <xdr:row>11</xdr:row>
      <xdr:rowOff>0</xdr:rowOff>
    </xdr:from>
    <xdr:to>
      <xdr:col>9</xdr:col>
      <xdr:colOff>266700</xdr:colOff>
      <xdr:row>11</xdr:row>
      <xdr:rowOff>191135</xdr:rowOff>
    </xdr:to>
    <xdr:pic>
      <xdr:nvPicPr>
        <xdr:cNvPr id="112" name="图片 333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5058390" y="6026150"/>
          <a:ext cx="133350" cy="1911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13" name="文本框 2"/>
        <xdr:cNvSpPr/>
      </xdr:nvSpPr>
      <xdr:spPr>
        <a:xfrm>
          <a:off x="4810760" y="248285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14" name="文本框 2"/>
        <xdr:cNvSpPr/>
      </xdr:nvSpPr>
      <xdr:spPr>
        <a:xfrm>
          <a:off x="4810760" y="248285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15" name="文本框 2"/>
        <xdr:cNvSpPr/>
      </xdr:nvSpPr>
      <xdr:spPr>
        <a:xfrm>
          <a:off x="4810760" y="248285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16" name="文本框 2"/>
        <xdr:cNvSpPr/>
      </xdr:nvSpPr>
      <xdr:spPr>
        <a:xfrm>
          <a:off x="4810760" y="248285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17" name="文本框 2"/>
        <xdr:cNvSpPr/>
      </xdr:nvSpPr>
      <xdr:spPr>
        <a:xfrm>
          <a:off x="3839210" y="2482850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18" name="文本框 2"/>
        <xdr:cNvSpPr/>
      </xdr:nvSpPr>
      <xdr:spPr>
        <a:xfrm>
          <a:off x="3839210" y="2482850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19" name="文本框 2"/>
        <xdr:cNvSpPr/>
      </xdr:nvSpPr>
      <xdr:spPr>
        <a:xfrm>
          <a:off x="3839210" y="2482850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20" name="文本框 2"/>
        <xdr:cNvSpPr/>
      </xdr:nvSpPr>
      <xdr:spPr>
        <a:xfrm>
          <a:off x="3839210" y="2482850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21" name="文本框 2"/>
        <xdr:cNvSpPr/>
      </xdr:nvSpPr>
      <xdr:spPr>
        <a:xfrm>
          <a:off x="4810760" y="248285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22" name="文本框 2"/>
        <xdr:cNvSpPr/>
      </xdr:nvSpPr>
      <xdr:spPr>
        <a:xfrm>
          <a:off x="4810760" y="248285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23" name="文本框 2"/>
        <xdr:cNvSpPr/>
      </xdr:nvSpPr>
      <xdr:spPr>
        <a:xfrm>
          <a:off x="4810760" y="248285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24" name="文本框 2"/>
        <xdr:cNvSpPr/>
      </xdr:nvSpPr>
      <xdr:spPr>
        <a:xfrm>
          <a:off x="4810760" y="248285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25" name="文本框 2"/>
        <xdr:cNvSpPr/>
      </xdr:nvSpPr>
      <xdr:spPr>
        <a:xfrm>
          <a:off x="3839210" y="2482850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26" name="文本框 2"/>
        <xdr:cNvSpPr/>
      </xdr:nvSpPr>
      <xdr:spPr>
        <a:xfrm>
          <a:off x="3839210" y="2482850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27" name="文本框 2"/>
        <xdr:cNvSpPr/>
      </xdr:nvSpPr>
      <xdr:spPr>
        <a:xfrm>
          <a:off x="3839210" y="2482850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28" name="文本框 2"/>
        <xdr:cNvSpPr/>
      </xdr:nvSpPr>
      <xdr:spPr>
        <a:xfrm>
          <a:off x="3839210" y="2482850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29" name="文本框 2"/>
        <xdr:cNvSpPr/>
      </xdr:nvSpPr>
      <xdr:spPr>
        <a:xfrm>
          <a:off x="4810760" y="248285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30" name="文本框 2"/>
        <xdr:cNvSpPr/>
      </xdr:nvSpPr>
      <xdr:spPr>
        <a:xfrm>
          <a:off x="4810760" y="248285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31" name="文本框 2"/>
        <xdr:cNvSpPr/>
      </xdr:nvSpPr>
      <xdr:spPr>
        <a:xfrm>
          <a:off x="4810760" y="248285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32" name="文本框 2"/>
        <xdr:cNvSpPr/>
      </xdr:nvSpPr>
      <xdr:spPr>
        <a:xfrm>
          <a:off x="4810760" y="248285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33" name="文本框 2"/>
        <xdr:cNvSpPr/>
      </xdr:nvSpPr>
      <xdr:spPr>
        <a:xfrm>
          <a:off x="3839210" y="2482850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34" name="文本框 2"/>
        <xdr:cNvSpPr/>
      </xdr:nvSpPr>
      <xdr:spPr>
        <a:xfrm>
          <a:off x="3839210" y="2482850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35" name="文本框 2"/>
        <xdr:cNvSpPr/>
      </xdr:nvSpPr>
      <xdr:spPr>
        <a:xfrm>
          <a:off x="3839210" y="2482850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36" name="文本框 2"/>
        <xdr:cNvSpPr/>
      </xdr:nvSpPr>
      <xdr:spPr>
        <a:xfrm>
          <a:off x="3839210" y="2482850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37" name="文本框 2"/>
        <xdr:cNvSpPr/>
      </xdr:nvSpPr>
      <xdr:spPr>
        <a:xfrm>
          <a:off x="4810760" y="248285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38" name="文本框 2"/>
        <xdr:cNvSpPr/>
      </xdr:nvSpPr>
      <xdr:spPr>
        <a:xfrm>
          <a:off x="4810760" y="248285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39" name="文本框 2"/>
        <xdr:cNvSpPr/>
      </xdr:nvSpPr>
      <xdr:spPr>
        <a:xfrm>
          <a:off x="4810760" y="248285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40" name="文本框 2"/>
        <xdr:cNvSpPr/>
      </xdr:nvSpPr>
      <xdr:spPr>
        <a:xfrm>
          <a:off x="4810760" y="248285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41" name="文本框 2"/>
        <xdr:cNvSpPr/>
      </xdr:nvSpPr>
      <xdr:spPr>
        <a:xfrm>
          <a:off x="3839210" y="2482850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42" name="文本框 2"/>
        <xdr:cNvSpPr/>
      </xdr:nvSpPr>
      <xdr:spPr>
        <a:xfrm>
          <a:off x="3839210" y="2482850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43" name="文本框 2"/>
        <xdr:cNvSpPr/>
      </xdr:nvSpPr>
      <xdr:spPr>
        <a:xfrm>
          <a:off x="3839210" y="2482850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44" name="文本框 2"/>
        <xdr:cNvSpPr/>
      </xdr:nvSpPr>
      <xdr:spPr>
        <a:xfrm>
          <a:off x="3839210" y="2482850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45" name="文本框 2"/>
        <xdr:cNvSpPr/>
      </xdr:nvSpPr>
      <xdr:spPr>
        <a:xfrm>
          <a:off x="4810760" y="248285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46" name="文本框 2"/>
        <xdr:cNvSpPr/>
      </xdr:nvSpPr>
      <xdr:spPr>
        <a:xfrm>
          <a:off x="4810760" y="248285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47" name="文本框 2"/>
        <xdr:cNvSpPr/>
      </xdr:nvSpPr>
      <xdr:spPr>
        <a:xfrm>
          <a:off x="4810760" y="248285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36195</xdr:rowOff>
    </xdr:to>
    <xdr:sp>
      <xdr:nvSpPr>
        <xdr:cNvPr id="148" name="文本框 2"/>
        <xdr:cNvSpPr/>
      </xdr:nvSpPr>
      <xdr:spPr>
        <a:xfrm>
          <a:off x="4810760" y="2482850"/>
          <a:ext cx="1886585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49" name="文本框 2"/>
        <xdr:cNvSpPr/>
      </xdr:nvSpPr>
      <xdr:spPr>
        <a:xfrm>
          <a:off x="3839210" y="2482850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50" name="文本框 2"/>
        <xdr:cNvSpPr/>
      </xdr:nvSpPr>
      <xdr:spPr>
        <a:xfrm>
          <a:off x="3839210" y="2482850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51" name="文本框 2"/>
        <xdr:cNvSpPr/>
      </xdr:nvSpPr>
      <xdr:spPr>
        <a:xfrm>
          <a:off x="3839210" y="2482850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36195</xdr:rowOff>
    </xdr:to>
    <xdr:sp>
      <xdr:nvSpPr>
        <xdr:cNvPr id="152" name="文本框 2"/>
        <xdr:cNvSpPr/>
      </xdr:nvSpPr>
      <xdr:spPr>
        <a:xfrm>
          <a:off x="3839210" y="2482850"/>
          <a:ext cx="1981200" cy="54419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53" name="文本框 2"/>
        <xdr:cNvSpPr/>
      </xdr:nvSpPr>
      <xdr:spPr>
        <a:xfrm>
          <a:off x="4810760" y="248285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54" name="文本框 2"/>
        <xdr:cNvSpPr/>
      </xdr:nvSpPr>
      <xdr:spPr>
        <a:xfrm>
          <a:off x="4810760" y="248285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55" name="文本框 2"/>
        <xdr:cNvSpPr/>
      </xdr:nvSpPr>
      <xdr:spPr>
        <a:xfrm>
          <a:off x="4810760" y="248285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43180</xdr:rowOff>
    </xdr:to>
    <xdr:sp>
      <xdr:nvSpPr>
        <xdr:cNvPr id="156" name="文本框 2"/>
        <xdr:cNvSpPr/>
      </xdr:nvSpPr>
      <xdr:spPr>
        <a:xfrm>
          <a:off x="4810760" y="2482850"/>
          <a:ext cx="1886585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57" name="文本框 2"/>
        <xdr:cNvSpPr/>
      </xdr:nvSpPr>
      <xdr:spPr>
        <a:xfrm>
          <a:off x="3839210" y="2482850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58" name="文本框 2"/>
        <xdr:cNvSpPr/>
      </xdr:nvSpPr>
      <xdr:spPr>
        <a:xfrm>
          <a:off x="3839210" y="2482850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59" name="文本框 2"/>
        <xdr:cNvSpPr/>
      </xdr:nvSpPr>
      <xdr:spPr>
        <a:xfrm>
          <a:off x="3839210" y="2482850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43180</xdr:rowOff>
    </xdr:to>
    <xdr:sp>
      <xdr:nvSpPr>
        <xdr:cNvPr id="160" name="文本框 2"/>
        <xdr:cNvSpPr/>
      </xdr:nvSpPr>
      <xdr:spPr>
        <a:xfrm>
          <a:off x="3839210" y="2482850"/>
          <a:ext cx="1981200" cy="55118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61" name="文本框 2"/>
        <xdr:cNvSpPr/>
      </xdr:nvSpPr>
      <xdr:spPr>
        <a:xfrm>
          <a:off x="4810760" y="248285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62" name="文本框 2"/>
        <xdr:cNvSpPr/>
      </xdr:nvSpPr>
      <xdr:spPr>
        <a:xfrm>
          <a:off x="4810760" y="248285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63" name="文本框 2"/>
        <xdr:cNvSpPr/>
      </xdr:nvSpPr>
      <xdr:spPr>
        <a:xfrm>
          <a:off x="4810760" y="248285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35560</xdr:rowOff>
    </xdr:to>
    <xdr:sp>
      <xdr:nvSpPr>
        <xdr:cNvPr id="164" name="文本框 2"/>
        <xdr:cNvSpPr/>
      </xdr:nvSpPr>
      <xdr:spPr>
        <a:xfrm>
          <a:off x="4810760" y="2482850"/>
          <a:ext cx="1886585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65" name="文本框 2"/>
        <xdr:cNvSpPr/>
      </xdr:nvSpPr>
      <xdr:spPr>
        <a:xfrm>
          <a:off x="3839210" y="2482850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66" name="文本框 2"/>
        <xdr:cNvSpPr/>
      </xdr:nvSpPr>
      <xdr:spPr>
        <a:xfrm>
          <a:off x="3839210" y="2482850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67" name="文本框 2"/>
        <xdr:cNvSpPr/>
      </xdr:nvSpPr>
      <xdr:spPr>
        <a:xfrm>
          <a:off x="3839210" y="2482850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35560</xdr:rowOff>
    </xdr:to>
    <xdr:sp>
      <xdr:nvSpPr>
        <xdr:cNvPr id="168" name="文本框 2"/>
        <xdr:cNvSpPr/>
      </xdr:nvSpPr>
      <xdr:spPr>
        <a:xfrm>
          <a:off x="3839210" y="2482850"/>
          <a:ext cx="1981200" cy="543560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69" name="文本框 2"/>
        <xdr:cNvSpPr/>
      </xdr:nvSpPr>
      <xdr:spPr>
        <a:xfrm>
          <a:off x="4810760" y="248285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70" name="文本框 2"/>
        <xdr:cNvSpPr/>
      </xdr:nvSpPr>
      <xdr:spPr>
        <a:xfrm>
          <a:off x="4810760" y="248285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71" name="文本框 2"/>
        <xdr:cNvSpPr/>
      </xdr:nvSpPr>
      <xdr:spPr>
        <a:xfrm>
          <a:off x="4810760" y="248285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685165</xdr:colOff>
      <xdr:row>5</xdr:row>
      <xdr:rowOff>0</xdr:rowOff>
    </xdr:from>
    <xdr:to>
      <xdr:col>4</xdr:col>
      <xdr:colOff>2571750</xdr:colOff>
      <xdr:row>6</xdr:row>
      <xdr:rowOff>45085</xdr:rowOff>
    </xdr:to>
    <xdr:sp>
      <xdr:nvSpPr>
        <xdr:cNvPr id="172" name="文本框 2"/>
        <xdr:cNvSpPr/>
      </xdr:nvSpPr>
      <xdr:spPr>
        <a:xfrm>
          <a:off x="4810760" y="2482850"/>
          <a:ext cx="1886585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73" name="文本框 2"/>
        <xdr:cNvSpPr/>
      </xdr:nvSpPr>
      <xdr:spPr>
        <a:xfrm>
          <a:off x="3839210" y="2482850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74" name="文本框 2"/>
        <xdr:cNvSpPr/>
      </xdr:nvSpPr>
      <xdr:spPr>
        <a:xfrm>
          <a:off x="3839210" y="2482850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685800</xdr:colOff>
      <xdr:row>5</xdr:row>
      <xdr:rowOff>0</xdr:rowOff>
    </xdr:from>
    <xdr:to>
      <xdr:col>4</xdr:col>
      <xdr:colOff>1694815</xdr:colOff>
      <xdr:row>6</xdr:row>
      <xdr:rowOff>45085</xdr:rowOff>
    </xdr:to>
    <xdr:sp>
      <xdr:nvSpPr>
        <xdr:cNvPr id="175" name="文本框 2"/>
        <xdr:cNvSpPr/>
      </xdr:nvSpPr>
      <xdr:spPr>
        <a:xfrm rot="1260000">
          <a:off x="3839210" y="2482850"/>
          <a:ext cx="1981200" cy="553085"/>
        </a:xfrm>
        <a:prstGeom prst="rect">
          <a:avLst/>
        </a:prstGeom>
        <a:noFill/>
        <a:ln w="9525">
          <a:noFill/>
        </a:ln>
      </xdr:spPr>
      <xdr:txBody>
        <a:bodyPr vert="horz" anchor="t" anchorCtr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13</xdr:col>
      <xdr:colOff>504825</xdr:colOff>
      <xdr:row>0</xdr:row>
      <xdr:rowOff>0</xdr:rowOff>
    </xdr:from>
    <xdr:to>
      <xdr:col>13</xdr:col>
      <xdr:colOff>504825</xdr:colOff>
      <xdr:row>0</xdr:row>
      <xdr:rowOff>0</xdr:rowOff>
    </xdr:to>
    <xdr:sp>
      <xdr:nvSpPr>
        <xdr:cNvPr id="2" name="Line 1"/>
        <xdr:cNvSpPr/>
      </xdr:nvSpPr>
      <xdr:spPr>
        <a:xfrm>
          <a:off x="8127365" y="0"/>
          <a:ext cx="0" cy="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16</xdr:col>
      <xdr:colOff>228600</xdr:colOff>
      <xdr:row>0</xdr:row>
      <xdr:rowOff>0</xdr:rowOff>
    </xdr:from>
    <xdr:to>
      <xdr:col>16</xdr:col>
      <xdr:colOff>228600</xdr:colOff>
      <xdr:row>0</xdr:row>
      <xdr:rowOff>0</xdr:rowOff>
    </xdr:to>
    <xdr:sp>
      <xdr:nvSpPr>
        <xdr:cNvPr id="3" name="Line 2"/>
        <xdr:cNvSpPr/>
      </xdr:nvSpPr>
      <xdr:spPr>
        <a:xfrm>
          <a:off x="9765665" y="0"/>
          <a:ext cx="0" cy="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13</xdr:col>
      <xdr:colOff>504825</xdr:colOff>
      <xdr:row>0</xdr:row>
      <xdr:rowOff>0</xdr:rowOff>
    </xdr:from>
    <xdr:to>
      <xdr:col>13</xdr:col>
      <xdr:colOff>504825</xdr:colOff>
      <xdr:row>0</xdr:row>
      <xdr:rowOff>0</xdr:rowOff>
    </xdr:to>
    <xdr:sp>
      <xdr:nvSpPr>
        <xdr:cNvPr id="4" name="Line 1"/>
        <xdr:cNvSpPr/>
      </xdr:nvSpPr>
      <xdr:spPr>
        <a:xfrm>
          <a:off x="8127365" y="0"/>
          <a:ext cx="0" cy="0"/>
        </a:xfrm>
        <a:prstGeom prst="line">
          <a:avLst/>
        </a:prstGeom>
        <a:ln w="9525">
          <a:noFill/>
        </a:ln>
      </xdr:spPr>
    </xdr:sp>
    <xdr:clientData/>
  </xdr:twoCellAnchor>
  <xdr:twoCellAnchor>
    <xdr:from>
      <xdr:col>16</xdr:col>
      <xdr:colOff>228600</xdr:colOff>
      <xdr:row>0</xdr:row>
      <xdr:rowOff>0</xdr:rowOff>
    </xdr:from>
    <xdr:to>
      <xdr:col>16</xdr:col>
      <xdr:colOff>228600</xdr:colOff>
      <xdr:row>0</xdr:row>
      <xdr:rowOff>0</xdr:rowOff>
    </xdr:to>
    <xdr:sp>
      <xdr:nvSpPr>
        <xdr:cNvPr id="5" name="Line 2"/>
        <xdr:cNvSpPr/>
      </xdr:nvSpPr>
      <xdr:spPr>
        <a:xfrm>
          <a:off x="9765665" y="0"/>
          <a:ext cx="0" cy="0"/>
        </a:xfrm>
        <a:prstGeom prst="line">
          <a:avLst/>
        </a:prstGeom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0"/>
  <sheetViews>
    <sheetView view="pageBreakPreview" zoomScaleNormal="100" topLeftCell="A28" workbookViewId="0">
      <selection activeCell="G58" sqref="G58"/>
    </sheetView>
  </sheetViews>
  <sheetFormatPr defaultColWidth="9" defaultRowHeight="14.25" outlineLevelCol="7"/>
  <cols>
    <col min="1" max="1" width="6" style="14" customWidth="1"/>
    <col min="2" max="2" width="31.625" style="14" customWidth="1"/>
    <col min="3" max="3" width="11.1833333333333" style="14" customWidth="1"/>
    <col min="4" max="4" width="11.6333333333333" style="14" customWidth="1"/>
    <col min="5" max="5" width="11.8166666666667" style="14" customWidth="1"/>
    <col min="6" max="6" width="11.125" style="14" customWidth="1"/>
    <col min="7" max="7" width="11.7583333333333" style="14" customWidth="1"/>
    <col min="8" max="8" width="8.63333333333333" style="14" customWidth="1"/>
    <col min="9" max="9" width="9" style="14"/>
    <col min="10" max="10" width="9.375" style="14"/>
    <col min="11" max="11" width="11.7583333333333" style="14" customWidth="1"/>
    <col min="12" max="16384" width="9" style="14"/>
  </cols>
  <sheetData>
    <row r="1" spans="1:8">
      <c r="A1" s="102" t="s">
        <v>0</v>
      </c>
      <c r="B1" s="102"/>
      <c r="C1" s="103"/>
      <c r="D1" s="103"/>
      <c r="E1" s="103"/>
      <c r="F1" s="103"/>
      <c r="G1" s="103"/>
      <c r="H1" s="103"/>
    </row>
    <row r="2" ht="21" spans="1:8">
      <c r="A2" s="104" t="s">
        <v>1</v>
      </c>
      <c r="B2" s="105"/>
      <c r="C2" s="105"/>
      <c r="D2" s="105"/>
      <c r="E2" s="105"/>
      <c r="F2" s="105"/>
      <c r="G2" s="105"/>
      <c r="H2" s="105"/>
    </row>
    <row r="3" ht="15" spans="1:8">
      <c r="A3" s="106" t="s">
        <v>2</v>
      </c>
      <c r="B3" s="107"/>
      <c r="C3" s="108"/>
      <c r="D3" s="108"/>
      <c r="E3" s="109"/>
      <c r="F3" s="109"/>
      <c r="G3" s="110" t="s">
        <v>3</v>
      </c>
      <c r="H3" s="110"/>
    </row>
    <row r="4" ht="13.5" spans="1:8">
      <c r="A4" s="111" t="s">
        <v>4</v>
      </c>
      <c r="B4" s="111" t="s">
        <v>5</v>
      </c>
      <c r="C4" s="112" t="s">
        <v>6</v>
      </c>
      <c r="D4" s="113"/>
      <c r="E4" s="111" t="s">
        <v>7</v>
      </c>
      <c r="F4" s="111"/>
      <c r="G4" s="111"/>
      <c r="H4" s="114" t="s">
        <v>8</v>
      </c>
    </row>
    <row r="5" ht="24" spans="1:8">
      <c r="A5" s="111"/>
      <c r="B5" s="111"/>
      <c r="C5" s="111" t="s">
        <v>9</v>
      </c>
      <c r="D5" s="111" t="s">
        <v>10</v>
      </c>
      <c r="E5" s="111" t="s">
        <v>9</v>
      </c>
      <c r="F5" s="112" t="s">
        <v>11</v>
      </c>
      <c r="G5" s="112" t="s">
        <v>12</v>
      </c>
      <c r="H5" s="114"/>
    </row>
    <row r="6" ht="13.5" spans="1:8">
      <c r="A6" s="111" t="s">
        <v>13</v>
      </c>
      <c r="B6" s="111">
        <v>1</v>
      </c>
      <c r="C6" s="111" t="s">
        <v>14</v>
      </c>
      <c r="D6" s="111">
        <v>3</v>
      </c>
      <c r="E6" s="111" t="s">
        <v>15</v>
      </c>
      <c r="F6" s="111" t="s">
        <v>16</v>
      </c>
      <c r="G6" s="111">
        <v>7</v>
      </c>
      <c r="H6" s="111">
        <v>8</v>
      </c>
    </row>
    <row r="7" ht="16.5" spans="1:8">
      <c r="A7" s="111" t="s">
        <v>17</v>
      </c>
      <c r="B7" s="115" t="s">
        <v>18</v>
      </c>
      <c r="C7" s="115">
        <f>C8+C9+C10+C11+C13+C14+C21</f>
        <v>13666.01</v>
      </c>
      <c r="D7" s="115">
        <f>D8+D9+D10+D11+D13+D14+D21</f>
        <v>13666.01</v>
      </c>
      <c r="E7" s="115">
        <f>E8+E9+E10+E11+E13+E14+E21</f>
        <v>13595.76</v>
      </c>
      <c r="F7" s="115">
        <f>F8+F9+F10+F11+F13+F14+F21</f>
        <v>13595.76</v>
      </c>
      <c r="G7" s="115">
        <f>G8+G9+G10+G11+G13+G14+G21</f>
        <v>13595.76</v>
      </c>
      <c r="H7" s="116"/>
    </row>
    <row r="8" ht="13.5" spans="1:8">
      <c r="A8" s="117">
        <v>1</v>
      </c>
      <c r="B8" s="118" t="s">
        <v>19</v>
      </c>
      <c r="C8" s="116">
        <f>11578.56+1532</f>
        <v>13110.56</v>
      </c>
      <c r="D8" s="116">
        <f>11578.56+1532</f>
        <v>13110.56</v>
      </c>
      <c r="E8" s="116">
        <v>13595.76</v>
      </c>
      <c r="F8" s="116">
        <v>13595.76</v>
      </c>
      <c r="G8" s="116">
        <v>13595.76</v>
      </c>
      <c r="H8" s="116"/>
    </row>
    <row r="9" ht="13.5" spans="1:8">
      <c r="A9" s="117">
        <v>2</v>
      </c>
      <c r="B9" s="118" t="s">
        <v>20</v>
      </c>
      <c r="C9" s="116"/>
      <c r="D9" s="116"/>
      <c r="E9" s="116"/>
      <c r="F9" s="116"/>
      <c r="G9" s="116"/>
      <c r="H9" s="116"/>
    </row>
    <row r="10" ht="13.5" spans="1:8">
      <c r="A10" s="117">
        <v>3</v>
      </c>
      <c r="B10" s="118" t="s">
        <v>21</v>
      </c>
      <c r="C10" s="116"/>
      <c r="D10" s="116"/>
      <c r="E10" s="116"/>
      <c r="F10" s="116"/>
      <c r="G10" s="116"/>
      <c r="H10" s="116"/>
    </row>
    <row r="11" ht="13.5" spans="1:8">
      <c r="A11" s="117">
        <v>4</v>
      </c>
      <c r="B11" s="118" t="s">
        <v>22</v>
      </c>
      <c r="C11" s="116">
        <v>326.45</v>
      </c>
      <c r="D11" s="116">
        <v>326.45</v>
      </c>
      <c r="E11" s="116"/>
      <c r="F11" s="116"/>
      <c r="G11" s="116"/>
      <c r="H11" s="116"/>
    </row>
    <row r="12" ht="13.5" spans="1:8">
      <c r="A12" s="117">
        <v>5</v>
      </c>
      <c r="B12" s="118" t="s">
        <v>23</v>
      </c>
      <c r="C12" s="116"/>
      <c r="D12" s="116"/>
      <c r="E12" s="116"/>
      <c r="F12" s="116"/>
      <c r="G12" s="116"/>
      <c r="H12" s="116"/>
    </row>
    <row r="13" ht="13.5" spans="1:8">
      <c r="A13" s="117">
        <v>6</v>
      </c>
      <c r="B13" s="118" t="s">
        <v>24</v>
      </c>
      <c r="C13" s="116"/>
      <c r="D13" s="116"/>
      <c r="E13" s="116"/>
      <c r="F13" s="116"/>
      <c r="G13" s="116"/>
      <c r="H13" s="116"/>
    </row>
    <row r="14" ht="24" spans="1:8">
      <c r="A14" s="117">
        <v>7</v>
      </c>
      <c r="B14" s="118" t="s">
        <v>25</v>
      </c>
      <c r="C14" s="116"/>
      <c r="D14" s="116"/>
      <c r="E14" s="116"/>
      <c r="F14" s="116"/>
      <c r="G14" s="116"/>
      <c r="H14" s="116"/>
    </row>
    <row r="15" ht="13.5" spans="1:8">
      <c r="A15" s="117">
        <v>8</v>
      </c>
      <c r="B15" s="118" t="s">
        <v>26</v>
      </c>
      <c r="C15" s="116"/>
      <c r="D15" s="116"/>
      <c r="E15" s="116"/>
      <c r="F15" s="116"/>
      <c r="G15" s="116"/>
      <c r="H15" s="116"/>
    </row>
    <row r="16" ht="24" spans="1:8">
      <c r="A16" s="117">
        <v>9</v>
      </c>
      <c r="B16" s="118" t="s">
        <v>27</v>
      </c>
      <c r="C16" s="116"/>
      <c r="D16" s="116"/>
      <c r="E16" s="116"/>
      <c r="F16" s="116"/>
      <c r="G16" s="116"/>
      <c r="H16" s="116"/>
    </row>
    <row r="17" ht="24" spans="1:8">
      <c r="A17" s="117">
        <v>10</v>
      </c>
      <c r="B17" s="118" t="s">
        <v>28</v>
      </c>
      <c r="C17" s="116"/>
      <c r="D17" s="116"/>
      <c r="E17" s="116"/>
      <c r="F17" s="116"/>
      <c r="G17" s="116"/>
      <c r="H17" s="116"/>
    </row>
    <row r="18" ht="13.5" spans="1:8">
      <c r="A18" s="117">
        <v>11</v>
      </c>
      <c r="B18" s="118" t="s">
        <v>29</v>
      </c>
      <c r="C18" s="116"/>
      <c r="D18" s="116"/>
      <c r="E18" s="116"/>
      <c r="F18" s="116"/>
      <c r="G18" s="116"/>
      <c r="H18" s="116"/>
    </row>
    <row r="19" ht="13.5" spans="1:8">
      <c r="A19" s="117">
        <v>12</v>
      </c>
      <c r="B19" s="118" t="s">
        <v>30</v>
      </c>
      <c r="C19" s="116"/>
      <c r="D19" s="116"/>
      <c r="E19" s="116"/>
      <c r="F19" s="116"/>
      <c r="G19" s="116"/>
      <c r="H19" s="116"/>
    </row>
    <row r="20" ht="13.5" spans="1:8">
      <c r="A20" s="117">
        <v>13</v>
      </c>
      <c r="B20" s="118" t="s">
        <v>31</v>
      </c>
      <c r="C20" s="116"/>
      <c r="D20" s="116"/>
      <c r="E20" s="116"/>
      <c r="F20" s="116"/>
      <c r="G20" s="116"/>
      <c r="H20" s="116"/>
    </row>
    <row r="21" ht="24" spans="1:8">
      <c r="A21" s="117">
        <v>14</v>
      </c>
      <c r="B21" s="118" t="s">
        <v>32</v>
      </c>
      <c r="C21" s="116">
        <v>229</v>
      </c>
      <c r="D21" s="116">
        <v>229</v>
      </c>
      <c r="E21" s="116"/>
      <c r="F21" s="116"/>
      <c r="G21" s="116"/>
      <c r="H21" s="116"/>
    </row>
    <row r="22" ht="24" spans="1:8">
      <c r="A22" s="117">
        <v>15</v>
      </c>
      <c r="B22" s="118" t="s">
        <v>33</v>
      </c>
      <c r="C22" s="116"/>
      <c r="D22" s="116"/>
      <c r="E22" s="116"/>
      <c r="F22" s="116"/>
      <c r="G22" s="116"/>
      <c r="H22" s="116"/>
    </row>
    <row r="23" ht="13.5" spans="1:8">
      <c r="A23" s="117">
        <v>16</v>
      </c>
      <c r="B23" s="118" t="s">
        <v>34</v>
      </c>
      <c r="C23" s="116"/>
      <c r="D23" s="116"/>
      <c r="E23" s="116"/>
      <c r="F23" s="116"/>
      <c r="G23" s="116"/>
      <c r="H23" s="116"/>
    </row>
    <row r="24" ht="72" spans="1:8">
      <c r="A24" s="117">
        <v>17</v>
      </c>
      <c r="B24" s="118" t="s">
        <v>35</v>
      </c>
      <c r="C24" s="116"/>
      <c r="D24" s="116"/>
      <c r="E24" s="116"/>
      <c r="F24" s="116"/>
      <c r="G24" s="116"/>
      <c r="H24" s="119"/>
    </row>
    <row r="25" ht="16.5" spans="1:8">
      <c r="A25" s="111"/>
      <c r="B25" s="115" t="s">
        <v>36</v>
      </c>
      <c r="C25" s="115">
        <f>C26+C27+C28+C32</f>
        <v>3039</v>
      </c>
      <c r="D25" s="115">
        <f>D26+D27+D28+D32</f>
        <v>3039</v>
      </c>
      <c r="E25" s="115">
        <f>E26+E27+E28+E32</f>
        <v>3136.48</v>
      </c>
      <c r="F25" s="115">
        <f>F26+F27+F28+F32</f>
        <v>3136.48</v>
      </c>
      <c r="G25" s="115">
        <f>G26+G27+G28+G32</f>
        <v>3136.48</v>
      </c>
      <c r="H25" s="111"/>
    </row>
    <row r="26" ht="13.5" spans="1:8">
      <c r="A26" s="117">
        <v>1</v>
      </c>
      <c r="B26" s="118" t="s">
        <v>19</v>
      </c>
      <c r="C26" s="120">
        <v>3039</v>
      </c>
      <c r="D26" s="120">
        <v>3039</v>
      </c>
      <c r="E26" s="120">
        <v>3136.48</v>
      </c>
      <c r="F26" s="120">
        <v>3136.48</v>
      </c>
      <c r="G26" s="120">
        <v>3136.48</v>
      </c>
      <c r="H26" s="111"/>
    </row>
    <row r="27" ht="13.5" spans="1:8">
      <c r="A27" s="117">
        <v>2</v>
      </c>
      <c r="B27" s="118" t="s">
        <v>20</v>
      </c>
      <c r="C27" s="120"/>
      <c r="D27" s="120"/>
      <c r="E27" s="120"/>
      <c r="F27" s="120"/>
      <c r="G27" s="120"/>
      <c r="H27" s="111"/>
    </row>
    <row r="28" ht="13.5" spans="1:8">
      <c r="A28" s="117">
        <v>3</v>
      </c>
      <c r="B28" s="118" t="s">
        <v>37</v>
      </c>
      <c r="C28" s="120"/>
      <c r="D28" s="120"/>
      <c r="E28" s="120"/>
      <c r="F28" s="120"/>
      <c r="G28" s="120"/>
      <c r="H28" s="111"/>
    </row>
    <row r="29" ht="24" spans="1:8">
      <c r="A29" s="117">
        <v>4</v>
      </c>
      <c r="B29" s="118" t="s">
        <v>38</v>
      </c>
      <c r="C29" s="120"/>
      <c r="D29" s="120"/>
      <c r="E29" s="120"/>
      <c r="F29" s="120"/>
      <c r="G29" s="120"/>
      <c r="H29" s="111"/>
    </row>
    <row r="30" ht="13.5" spans="1:8">
      <c r="A30" s="117">
        <v>5</v>
      </c>
      <c r="B30" s="118" t="s">
        <v>23</v>
      </c>
      <c r="C30" s="120"/>
      <c r="D30" s="120"/>
      <c r="E30" s="120"/>
      <c r="F30" s="120"/>
      <c r="G30" s="120"/>
      <c r="H30" s="111"/>
    </row>
    <row r="31" ht="24" spans="1:8">
      <c r="A31" s="117">
        <v>6</v>
      </c>
      <c r="B31" s="118" t="s">
        <v>39</v>
      </c>
      <c r="C31" s="120"/>
      <c r="D31" s="120"/>
      <c r="E31" s="120"/>
      <c r="F31" s="120"/>
      <c r="G31" s="120"/>
      <c r="H31" s="111"/>
    </row>
    <row r="32" ht="13.5" spans="1:8">
      <c r="A32" s="117">
        <v>7</v>
      </c>
      <c r="B32" s="118" t="s">
        <v>40</v>
      </c>
      <c r="C32" s="120"/>
      <c r="D32" s="120"/>
      <c r="E32" s="120"/>
      <c r="F32" s="120"/>
      <c r="G32" s="120"/>
      <c r="H32" s="111"/>
    </row>
    <row r="33" ht="13.5" spans="1:8">
      <c r="A33" s="117">
        <v>8</v>
      </c>
      <c r="B33" s="118" t="s">
        <v>41</v>
      </c>
      <c r="C33" s="120"/>
      <c r="D33" s="120"/>
      <c r="E33" s="120"/>
      <c r="F33" s="120"/>
      <c r="G33" s="120"/>
      <c r="H33" s="111"/>
    </row>
    <row r="34" ht="13.5" spans="1:8">
      <c r="A34" s="117">
        <v>9</v>
      </c>
      <c r="B34" s="118" t="s">
        <v>42</v>
      </c>
      <c r="C34" s="120"/>
      <c r="D34" s="120"/>
      <c r="E34" s="120"/>
      <c r="F34" s="120"/>
      <c r="G34" s="120"/>
      <c r="H34" s="111"/>
    </row>
    <row r="35" ht="24" spans="1:8">
      <c r="A35" s="117">
        <v>10</v>
      </c>
      <c r="B35" s="118" t="s">
        <v>43</v>
      </c>
      <c r="C35" s="120"/>
      <c r="D35" s="120"/>
      <c r="E35" s="120"/>
      <c r="F35" s="120"/>
      <c r="G35" s="120"/>
      <c r="H35" s="111"/>
    </row>
    <row r="36" ht="13.5" spans="1:8">
      <c r="A36" s="117">
        <v>11</v>
      </c>
      <c r="B36" s="118" t="s">
        <v>44</v>
      </c>
      <c r="C36" s="120"/>
      <c r="D36" s="120"/>
      <c r="E36" s="120"/>
      <c r="F36" s="120"/>
      <c r="G36" s="120"/>
      <c r="H36" s="111"/>
    </row>
    <row r="37" ht="13.5" spans="1:8">
      <c r="A37" s="117">
        <v>12</v>
      </c>
      <c r="B37" s="118" t="s">
        <v>45</v>
      </c>
      <c r="C37" s="120"/>
      <c r="D37" s="120"/>
      <c r="E37" s="120"/>
      <c r="F37" s="120"/>
      <c r="G37" s="120"/>
      <c r="H37" s="111"/>
    </row>
    <row r="38" ht="16.5" spans="1:8">
      <c r="A38" s="115" t="s">
        <v>46</v>
      </c>
      <c r="B38" s="115" t="s">
        <v>47</v>
      </c>
      <c r="C38" s="115">
        <f>SUM(C39:C47)</f>
        <v>3666.23</v>
      </c>
      <c r="D38" s="115">
        <f>SUM(D39:D47)</f>
        <v>3666.23</v>
      </c>
      <c r="E38" s="115">
        <f>SUM(E39:E47)</f>
        <v>1920.88</v>
      </c>
      <c r="F38" s="115">
        <f>SUM(F39:F47)</f>
        <v>1920.88</v>
      </c>
      <c r="G38" s="115">
        <f>SUM(G39:G47)</f>
        <v>1920.88</v>
      </c>
      <c r="H38" s="116"/>
    </row>
    <row r="39" ht="13.5" spans="1:8">
      <c r="A39" s="121">
        <v>1</v>
      </c>
      <c r="B39" s="118" t="s">
        <v>19</v>
      </c>
      <c r="C39" s="116">
        <f>1291.97+1331.08</f>
        <v>2623.05</v>
      </c>
      <c r="D39" s="116">
        <f>1291.97+1331.08</f>
        <v>2623.05</v>
      </c>
      <c r="E39" s="116">
        <v>1196.92</v>
      </c>
      <c r="F39" s="116">
        <v>1196.92</v>
      </c>
      <c r="G39" s="116">
        <v>1196.92</v>
      </c>
      <c r="H39" s="116"/>
    </row>
    <row r="40" ht="13.5" spans="1:8">
      <c r="A40" s="121">
        <v>2</v>
      </c>
      <c r="B40" s="118" t="s">
        <v>48</v>
      </c>
      <c r="C40" s="116"/>
      <c r="D40" s="116"/>
      <c r="E40" s="116"/>
      <c r="F40" s="116"/>
      <c r="G40" s="116"/>
      <c r="H40" s="116"/>
    </row>
    <row r="41" ht="13.5" spans="1:8">
      <c r="A41" s="121">
        <v>3</v>
      </c>
      <c r="B41" s="118" t="s">
        <v>49</v>
      </c>
      <c r="C41" s="116"/>
      <c r="D41" s="116"/>
      <c r="E41" s="116"/>
      <c r="F41" s="116"/>
      <c r="G41" s="116"/>
      <c r="H41" s="116"/>
    </row>
    <row r="42" ht="13.5" spans="1:8">
      <c r="A42" s="121">
        <v>4</v>
      </c>
      <c r="B42" s="118" t="s">
        <v>20</v>
      </c>
      <c r="C42" s="116"/>
      <c r="D42" s="116"/>
      <c r="E42" s="116"/>
      <c r="F42" s="116"/>
      <c r="G42" s="116"/>
      <c r="H42" s="116"/>
    </row>
    <row r="43" ht="13.5" spans="1:8">
      <c r="A43" s="121">
        <v>5</v>
      </c>
      <c r="B43" s="118" t="s">
        <v>50</v>
      </c>
      <c r="C43" s="116"/>
      <c r="D43" s="116"/>
      <c r="E43" s="116"/>
      <c r="F43" s="116"/>
      <c r="G43" s="116"/>
      <c r="H43" s="116"/>
    </row>
    <row r="44" ht="13.5" spans="1:8">
      <c r="A44" s="121">
        <v>6</v>
      </c>
      <c r="B44" s="118" t="s">
        <v>51</v>
      </c>
      <c r="C44" s="116"/>
      <c r="D44" s="116"/>
      <c r="E44" s="116"/>
      <c r="F44" s="116"/>
      <c r="G44" s="116"/>
      <c r="H44" s="116"/>
    </row>
    <row r="45" ht="13.5" spans="1:8">
      <c r="A45" s="121">
        <v>7</v>
      </c>
      <c r="B45" s="118" t="s">
        <v>52</v>
      </c>
      <c r="C45" s="116"/>
      <c r="D45" s="116"/>
      <c r="E45" s="116"/>
      <c r="F45" s="116"/>
      <c r="G45" s="116"/>
      <c r="H45" s="116"/>
    </row>
    <row r="46" ht="13.5" spans="1:8">
      <c r="A46" s="121">
        <v>8</v>
      </c>
      <c r="B46" s="118" t="s">
        <v>45</v>
      </c>
      <c r="C46" s="116">
        <f>500+543.18</f>
        <v>1043.18</v>
      </c>
      <c r="D46" s="116">
        <f>500+543.18</f>
        <v>1043.18</v>
      </c>
      <c r="E46" s="116">
        <v>723.96</v>
      </c>
      <c r="F46" s="116">
        <v>723.96</v>
      </c>
      <c r="G46" s="116">
        <v>723.96</v>
      </c>
      <c r="H46" s="116"/>
    </row>
    <row r="47" ht="13.5" spans="1:8">
      <c r="A47" s="121">
        <v>9</v>
      </c>
      <c r="B47" s="118"/>
      <c r="C47" s="116"/>
      <c r="D47" s="116"/>
      <c r="E47" s="116"/>
      <c r="F47" s="116"/>
      <c r="G47" s="116"/>
      <c r="H47" s="122"/>
    </row>
    <row r="48" ht="13.5" spans="1:8">
      <c r="A48" s="121"/>
      <c r="B48" s="118"/>
      <c r="C48" s="116"/>
      <c r="D48" s="116"/>
      <c r="E48" s="116"/>
      <c r="F48" s="116"/>
      <c r="G48" s="116"/>
      <c r="H48" s="122"/>
    </row>
    <row r="49" ht="16.5" spans="1:8">
      <c r="A49" s="115" t="s">
        <v>53</v>
      </c>
      <c r="B49" s="115" t="s">
        <v>54</v>
      </c>
      <c r="C49" s="115">
        <f>SUM(C50:C56)</f>
        <v>9814.56</v>
      </c>
      <c r="D49" s="115">
        <f>SUM(D50:D56)</f>
        <v>9814.56</v>
      </c>
      <c r="E49" s="115">
        <f>SUM(E50:E56)</f>
        <v>10552.59</v>
      </c>
      <c r="F49" s="115">
        <f>SUM(F50:F56)</f>
        <v>10552.59</v>
      </c>
      <c r="G49" s="115">
        <f>SUM(G50:G56)</f>
        <v>10552.59</v>
      </c>
      <c r="H49" s="123"/>
    </row>
    <row r="50" ht="13.5" spans="1:8">
      <c r="A50" s="121">
        <v>1</v>
      </c>
      <c r="B50" s="118" t="s">
        <v>19</v>
      </c>
      <c r="C50" s="111">
        <v>9814.56</v>
      </c>
      <c r="D50" s="111">
        <v>9814.56</v>
      </c>
      <c r="E50" s="111">
        <v>10552.59</v>
      </c>
      <c r="F50" s="111">
        <v>10552.59</v>
      </c>
      <c r="G50" s="111">
        <v>10552.59</v>
      </c>
      <c r="H50" s="123"/>
    </row>
    <row r="51" ht="13.5" spans="1:8">
      <c r="A51" s="121">
        <v>2</v>
      </c>
      <c r="B51" s="118" t="s">
        <v>48</v>
      </c>
      <c r="C51" s="111"/>
      <c r="D51" s="111"/>
      <c r="E51" s="111"/>
      <c r="F51" s="111"/>
      <c r="G51" s="111"/>
      <c r="H51" s="123"/>
    </row>
    <row r="52" ht="13.5" spans="1:8">
      <c r="A52" s="121">
        <v>3</v>
      </c>
      <c r="B52" s="118" t="s">
        <v>49</v>
      </c>
      <c r="C52" s="111"/>
      <c r="D52" s="111"/>
      <c r="E52" s="111"/>
      <c r="F52" s="111"/>
      <c r="G52" s="111"/>
      <c r="H52" s="123"/>
    </row>
    <row r="53" ht="13.5" spans="1:8">
      <c r="A53" s="121">
        <v>4</v>
      </c>
      <c r="B53" s="118" t="s">
        <v>20</v>
      </c>
      <c r="C53" s="111"/>
      <c r="D53" s="111"/>
      <c r="E53" s="111"/>
      <c r="F53" s="111"/>
      <c r="G53" s="111"/>
      <c r="H53" s="123"/>
    </row>
    <row r="54" ht="13.5" spans="1:8">
      <c r="A54" s="121">
        <v>5</v>
      </c>
      <c r="B54" s="118" t="s">
        <v>50</v>
      </c>
      <c r="C54" s="111"/>
      <c r="D54" s="111"/>
      <c r="E54" s="111"/>
      <c r="F54" s="111"/>
      <c r="G54" s="111"/>
      <c r="H54" s="123"/>
    </row>
    <row r="55" ht="13.5" spans="1:8">
      <c r="A55" s="121">
        <v>6</v>
      </c>
      <c r="B55" s="118" t="s">
        <v>45</v>
      </c>
      <c r="C55" s="111"/>
      <c r="D55" s="111"/>
      <c r="E55" s="111"/>
      <c r="F55" s="111"/>
      <c r="G55" s="111"/>
      <c r="H55" s="123"/>
    </row>
    <row r="56" ht="13.5" spans="1:8">
      <c r="A56" s="121">
        <v>7</v>
      </c>
      <c r="B56" s="118"/>
      <c r="C56" s="111"/>
      <c r="D56" s="111"/>
      <c r="E56" s="111"/>
      <c r="F56" s="111"/>
      <c r="G56" s="111"/>
      <c r="H56" s="123"/>
    </row>
    <row r="57" ht="13.5" spans="1:8">
      <c r="A57" s="121"/>
      <c r="B57" s="118"/>
      <c r="C57" s="111"/>
      <c r="D57" s="111"/>
      <c r="E57" s="111"/>
      <c r="F57" s="111"/>
      <c r="G57" s="111"/>
      <c r="H57" s="123"/>
    </row>
    <row r="58" ht="16.5" spans="1:8">
      <c r="A58" s="115" t="s">
        <v>55</v>
      </c>
      <c r="B58" s="115" t="s">
        <v>56</v>
      </c>
      <c r="C58" s="124">
        <f>C7+C25+C38+C49</f>
        <v>30185.8</v>
      </c>
      <c r="D58" s="124">
        <f>D7+D25+D38+D49</f>
        <v>30185.8</v>
      </c>
      <c r="E58" s="124">
        <f>E7+E25+E38+E49</f>
        <v>29205.71</v>
      </c>
      <c r="F58" s="124">
        <f>F7+F25+F38+F49</f>
        <v>29205.71</v>
      </c>
      <c r="G58" s="124">
        <f>G7+G25+G38+G49</f>
        <v>29205.71</v>
      </c>
      <c r="H58" s="115"/>
    </row>
    <row r="59" ht="13.5" spans="1:8">
      <c r="A59" s="125">
        <v>1</v>
      </c>
      <c r="B59" s="111" t="s">
        <v>57</v>
      </c>
      <c r="C59" s="111"/>
      <c r="D59" s="126"/>
      <c r="E59" s="127"/>
      <c r="F59" s="127"/>
      <c r="G59" s="127"/>
      <c r="H59" s="126"/>
    </row>
    <row r="60" ht="13.5" spans="1:8">
      <c r="A60" s="125">
        <v>2</v>
      </c>
      <c r="B60" s="111" t="s">
        <v>58</v>
      </c>
      <c r="C60" s="111"/>
      <c r="D60" s="126"/>
      <c r="E60" s="126"/>
      <c r="F60" s="126"/>
      <c r="G60" s="126"/>
      <c r="H60" s="126"/>
    </row>
  </sheetData>
  <mergeCells count="9">
    <mergeCell ref="A1:B1"/>
    <mergeCell ref="A2:H2"/>
    <mergeCell ref="A3:D3"/>
    <mergeCell ref="G3:H3"/>
    <mergeCell ref="C4:D4"/>
    <mergeCell ref="E4:G4"/>
    <mergeCell ref="A4:A5"/>
    <mergeCell ref="B4:B5"/>
    <mergeCell ref="H4:H5"/>
  </mergeCells>
  <pageMargins left="0.751388888888889" right="0.751388888888889" top="1" bottom="1" header="0.5" footer="0.5"/>
  <pageSetup paperSize="9" scale="84" fitToHeight="0" orientation="portrait" horizontalDpi="600"/>
  <headerFooter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10"/>
  <sheetViews>
    <sheetView zoomScale="70" zoomScaleNormal="70" topLeftCell="E1" workbookViewId="0">
      <pane ySplit="5" topLeftCell="A6" activePane="bottomLeft" state="frozen"/>
      <selection/>
      <selection pane="bottomLeft" activeCell="R10" sqref="R10"/>
    </sheetView>
  </sheetViews>
  <sheetFormatPr defaultColWidth="9" defaultRowHeight="13.5"/>
  <cols>
    <col min="1" max="1" width="9" style="38"/>
    <col min="2" max="2" width="14.5" style="38" customWidth="1"/>
    <col min="3" max="3" width="17.8833333333333" style="38" customWidth="1"/>
    <col min="4" max="4" width="12.7583333333333" style="38" customWidth="1"/>
    <col min="5" max="5" width="67.6083333333333" style="39" customWidth="1"/>
    <col min="6" max="6" width="10.6333333333333" style="38" customWidth="1"/>
    <col min="7" max="7" width="10.775" style="39" customWidth="1"/>
    <col min="8" max="8" width="14.775" style="39" customWidth="1"/>
    <col min="9" max="9" width="37.9333333333333" style="38" customWidth="1"/>
    <col min="10" max="10" width="18.5583333333333" style="40" customWidth="1"/>
    <col min="11" max="11" width="18.8833333333333" style="40" customWidth="1"/>
    <col min="12" max="12" width="16.825" style="41" customWidth="1"/>
    <col min="13" max="13" width="19.6666666666667" style="41" customWidth="1"/>
    <col min="14" max="14" width="16.025" style="41" customWidth="1"/>
    <col min="15" max="15" width="18.7333333333333" style="42" customWidth="1"/>
    <col min="16" max="17" width="12.7583333333333" style="41" customWidth="1"/>
    <col min="18" max="18" width="28.775" style="39" customWidth="1"/>
    <col min="19" max="19" width="17.775" style="43"/>
    <col min="20" max="20" width="19.6666666666667" style="43"/>
    <col min="21" max="21" width="17.775" style="43"/>
    <col min="22" max="23" width="17.775" style="43" customWidth="1"/>
    <col min="24" max="24" width="28.0916666666667" style="39" customWidth="1"/>
    <col min="25" max="25" width="14.5" style="39" customWidth="1"/>
    <col min="26" max="26" width="12.8833333333333" style="39" customWidth="1"/>
    <col min="27" max="27" width="14.5" style="39" customWidth="1"/>
    <col min="28" max="28" width="23.3833333333333" style="39" customWidth="1"/>
    <col min="29" max="29" width="9.38333333333333" style="39" customWidth="1"/>
    <col min="30" max="16384" width="9" style="38"/>
  </cols>
  <sheetData>
    <row r="1" ht="33" customHeight="1" spans="1:1">
      <c r="A1" s="38" t="s">
        <v>59</v>
      </c>
    </row>
    <row r="2" ht="51" customHeight="1" spans="1:24">
      <c r="A2" s="44" t="s">
        <v>60</v>
      </c>
      <c r="B2" s="44"/>
      <c r="C2" s="44"/>
      <c r="D2" s="44"/>
      <c r="E2" s="44"/>
      <c r="F2" s="44"/>
      <c r="G2" s="44"/>
      <c r="H2" s="45"/>
      <c r="I2" s="44"/>
      <c r="J2" s="68"/>
      <c r="K2" s="68"/>
      <c r="L2" s="68"/>
      <c r="M2" s="68"/>
      <c r="N2" s="68"/>
      <c r="O2" s="68"/>
      <c r="P2" s="68"/>
      <c r="Q2" s="68"/>
      <c r="R2" s="68"/>
      <c r="S2" s="89"/>
      <c r="T2" s="89"/>
      <c r="U2" s="89"/>
      <c r="V2" s="89"/>
      <c r="W2" s="89"/>
      <c r="X2" s="44"/>
    </row>
    <row r="3" spans="1:24">
      <c r="A3" s="46" t="s">
        <v>61</v>
      </c>
      <c r="B3" s="46"/>
      <c r="C3" s="46"/>
      <c r="D3" s="46"/>
      <c r="E3" s="46"/>
      <c r="F3" s="46"/>
      <c r="G3" s="46"/>
      <c r="H3" s="47"/>
      <c r="I3" s="46"/>
      <c r="J3" s="69"/>
      <c r="K3" s="69"/>
      <c r="L3" s="69"/>
      <c r="M3" s="69"/>
      <c r="N3" s="69"/>
      <c r="O3" s="69"/>
      <c r="P3" s="69"/>
      <c r="Q3" s="69"/>
      <c r="R3" s="69"/>
      <c r="S3" s="90"/>
      <c r="T3" s="90"/>
      <c r="U3" s="90"/>
      <c r="V3" s="90"/>
      <c r="W3" s="90"/>
      <c r="X3" s="46"/>
    </row>
    <row r="4" ht="38" customHeight="1" spans="1:24">
      <c r="A4" s="48" t="s">
        <v>4</v>
      </c>
      <c r="B4" s="49" t="s">
        <v>62</v>
      </c>
      <c r="C4" s="49" t="s">
        <v>63</v>
      </c>
      <c r="D4" s="49" t="s">
        <v>64</v>
      </c>
      <c r="E4" s="49" t="s">
        <v>65</v>
      </c>
      <c r="F4" s="49" t="s">
        <v>66</v>
      </c>
      <c r="G4" s="49" t="s">
        <v>67</v>
      </c>
      <c r="H4" s="50" t="s">
        <v>68</v>
      </c>
      <c r="I4" s="70" t="s">
        <v>69</v>
      </c>
      <c r="J4" s="71"/>
      <c r="K4" s="72" t="s">
        <v>70</v>
      </c>
      <c r="L4" s="73"/>
      <c r="M4" s="73"/>
      <c r="N4" s="73"/>
      <c r="O4" s="73"/>
      <c r="P4" s="73"/>
      <c r="Q4" s="71"/>
      <c r="R4" s="91" t="s">
        <v>71</v>
      </c>
      <c r="S4" s="92" t="s">
        <v>72</v>
      </c>
      <c r="T4" s="92" t="s">
        <v>73</v>
      </c>
      <c r="U4" s="93" t="s">
        <v>74</v>
      </c>
      <c r="V4" s="94"/>
      <c r="W4" s="95" t="s">
        <v>75</v>
      </c>
      <c r="X4" s="96" t="s">
        <v>8</v>
      </c>
    </row>
    <row r="5" ht="60" customHeight="1" spans="1:24">
      <c r="A5" s="51"/>
      <c r="B5" s="52"/>
      <c r="C5" s="52"/>
      <c r="D5" s="52"/>
      <c r="E5" s="52"/>
      <c r="F5" s="52"/>
      <c r="G5" s="52"/>
      <c r="H5" s="50"/>
      <c r="I5" s="50" t="s">
        <v>76</v>
      </c>
      <c r="J5" s="74" t="s">
        <v>77</v>
      </c>
      <c r="K5" s="74" t="s">
        <v>78</v>
      </c>
      <c r="L5" s="74" t="s">
        <v>79</v>
      </c>
      <c r="M5" s="74" t="s">
        <v>80</v>
      </c>
      <c r="N5" s="74" t="s">
        <v>81</v>
      </c>
      <c r="O5" s="74" t="s">
        <v>82</v>
      </c>
      <c r="P5" s="74" t="s">
        <v>83</v>
      </c>
      <c r="Q5" s="74" t="s">
        <v>84</v>
      </c>
      <c r="R5" s="97"/>
      <c r="S5" s="98"/>
      <c r="T5" s="98"/>
      <c r="U5" s="99" t="s">
        <v>85</v>
      </c>
      <c r="V5" s="93" t="s">
        <v>86</v>
      </c>
      <c r="W5" s="100"/>
      <c r="X5" s="101"/>
    </row>
    <row r="6" s="35" customFormat="1" ht="40" customHeight="1" spans="1:24">
      <c r="A6" s="53" t="s">
        <v>87</v>
      </c>
      <c r="B6" s="54"/>
      <c r="C6" s="54"/>
      <c r="D6" s="54"/>
      <c r="E6" s="53" t="s">
        <v>88</v>
      </c>
      <c r="F6" s="55"/>
      <c r="G6" s="55"/>
      <c r="H6" s="56"/>
      <c r="I6" s="75"/>
      <c r="J6" s="76">
        <f>J7+J12+J17</f>
        <v>29205.712</v>
      </c>
      <c r="K6" s="76">
        <f>K7+K12+K17</f>
        <v>30152.592</v>
      </c>
      <c r="L6" s="76">
        <f>L7+L17</f>
        <v>13595.76</v>
      </c>
      <c r="M6" s="76">
        <f>M7+M12</f>
        <v>3136.48</v>
      </c>
      <c r="N6" s="76">
        <f>N12</f>
        <v>1920.88</v>
      </c>
      <c r="O6" s="76">
        <f>O12</f>
        <v>10552.592</v>
      </c>
      <c r="P6" s="76">
        <v>0</v>
      </c>
      <c r="Q6" s="76">
        <v>0</v>
      </c>
      <c r="R6" s="53">
        <f>R7</f>
        <v>1200</v>
      </c>
      <c r="S6" s="53">
        <f>S7+S12+S17</f>
        <v>4110</v>
      </c>
      <c r="T6" s="53">
        <f>T7+T12+T17</f>
        <v>12253</v>
      </c>
      <c r="U6" s="53">
        <f>U7+U17</f>
        <v>782</v>
      </c>
      <c r="V6" s="53">
        <f>V7+V17</f>
        <v>1952</v>
      </c>
      <c r="W6" s="53"/>
      <c r="X6" s="54"/>
    </row>
    <row r="7" s="36" customFormat="1" ht="35" customHeight="1" spans="1:24">
      <c r="A7" s="57" t="s">
        <v>89</v>
      </c>
      <c r="B7" s="58"/>
      <c r="C7" s="58"/>
      <c r="D7" s="58"/>
      <c r="E7" s="57" t="s">
        <v>90</v>
      </c>
      <c r="F7" s="59"/>
      <c r="G7" s="59"/>
      <c r="H7" s="60"/>
      <c r="I7" s="77"/>
      <c r="J7" s="78">
        <f t="shared" ref="J7:V7" si="0">J8+J9+J10+J11</f>
        <v>15200</v>
      </c>
      <c r="K7" s="78">
        <f t="shared" si="0"/>
        <v>15200</v>
      </c>
      <c r="L7" s="78">
        <f t="shared" si="0"/>
        <v>12750</v>
      </c>
      <c r="M7" s="78">
        <f t="shared" si="0"/>
        <v>2450</v>
      </c>
      <c r="N7" s="78">
        <f t="shared" si="0"/>
        <v>0</v>
      </c>
      <c r="O7" s="78">
        <f t="shared" si="0"/>
        <v>0</v>
      </c>
      <c r="P7" s="78">
        <f t="shared" si="0"/>
        <v>0</v>
      </c>
      <c r="Q7" s="78">
        <f t="shared" si="0"/>
        <v>0</v>
      </c>
      <c r="R7" s="57">
        <f t="shared" si="0"/>
        <v>1200</v>
      </c>
      <c r="S7" s="57">
        <f t="shared" si="0"/>
        <v>912</v>
      </c>
      <c r="T7" s="57">
        <f t="shared" si="0"/>
        <v>3003</v>
      </c>
      <c r="U7" s="57">
        <f t="shared" si="0"/>
        <v>196</v>
      </c>
      <c r="V7" s="57">
        <f t="shared" si="0"/>
        <v>686</v>
      </c>
      <c r="W7" s="57"/>
      <c r="X7" s="60"/>
    </row>
    <row r="8" s="37" customFormat="1" ht="60" spans="1:24">
      <c r="A8" s="61">
        <v>1</v>
      </c>
      <c r="B8" s="11" t="s">
        <v>91</v>
      </c>
      <c r="C8" s="61" t="s">
        <v>92</v>
      </c>
      <c r="D8" s="61" t="s">
        <v>93</v>
      </c>
      <c r="E8" s="61" t="s">
        <v>94</v>
      </c>
      <c r="F8" s="11" t="s">
        <v>95</v>
      </c>
      <c r="G8" s="61" t="s">
        <v>96</v>
      </c>
      <c r="H8" s="62" t="s">
        <v>97</v>
      </c>
      <c r="I8" s="61" t="s">
        <v>98</v>
      </c>
      <c r="J8" s="11">
        <f>K8</f>
        <v>3000</v>
      </c>
      <c r="K8" s="11">
        <f>L8+M8+N8+O8+P8+Q8</f>
        <v>3000</v>
      </c>
      <c r="L8" s="61">
        <v>2100</v>
      </c>
      <c r="M8" s="61">
        <v>900</v>
      </c>
      <c r="N8" s="61"/>
      <c r="O8" s="61"/>
      <c r="P8" s="61"/>
      <c r="Q8" s="61"/>
      <c r="R8" s="11">
        <v>200</v>
      </c>
      <c r="S8" s="87">
        <v>100</v>
      </c>
      <c r="T8" s="87">
        <v>408</v>
      </c>
      <c r="U8" s="87">
        <v>100</v>
      </c>
      <c r="V8" s="87">
        <v>408</v>
      </c>
      <c r="W8" s="61" t="s">
        <v>99</v>
      </c>
      <c r="X8" s="82" t="s">
        <v>100</v>
      </c>
    </row>
    <row r="9" s="37" customFormat="1" ht="36" spans="1:24">
      <c r="A9" s="61">
        <v>2</v>
      </c>
      <c r="B9" s="11" t="s">
        <v>91</v>
      </c>
      <c r="C9" s="61" t="s">
        <v>101</v>
      </c>
      <c r="D9" s="61" t="s">
        <v>102</v>
      </c>
      <c r="E9" s="61" t="s">
        <v>103</v>
      </c>
      <c r="F9" s="11" t="s">
        <v>95</v>
      </c>
      <c r="G9" s="61" t="s">
        <v>96</v>
      </c>
      <c r="H9" s="62" t="s">
        <v>97</v>
      </c>
      <c r="I9" s="61" t="s">
        <v>104</v>
      </c>
      <c r="J9" s="11">
        <f>K9</f>
        <v>2200</v>
      </c>
      <c r="K9" s="11">
        <f>L9+M9+N9+O9+P9+Q9</f>
        <v>2200</v>
      </c>
      <c r="L9" s="61">
        <v>1650</v>
      </c>
      <c r="M9" s="61">
        <v>550</v>
      </c>
      <c r="N9" s="61"/>
      <c r="O9" s="61"/>
      <c r="P9" s="61"/>
      <c r="Q9" s="61"/>
      <c r="R9" s="11">
        <v>120</v>
      </c>
      <c r="S9" s="87">
        <v>146</v>
      </c>
      <c r="T9" s="87">
        <v>468</v>
      </c>
      <c r="U9" s="87">
        <v>25</v>
      </c>
      <c r="V9" s="87">
        <v>80</v>
      </c>
      <c r="W9" s="61" t="s">
        <v>105</v>
      </c>
      <c r="X9" s="63"/>
    </row>
    <row r="10" s="37" customFormat="1" ht="48" spans="1:24">
      <c r="A10" s="61">
        <v>3</v>
      </c>
      <c r="B10" s="11" t="s">
        <v>91</v>
      </c>
      <c r="C10" s="61" t="s">
        <v>106</v>
      </c>
      <c r="D10" s="61" t="s">
        <v>107</v>
      </c>
      <c r="E10" s="61" t="s">
        <v>108</v>
      </c>
      <c r="F10" s="11" t="s">
        <v>95</v>
      </c>
      <c r="G10" s="61" t="s">
        <v>96</v>
      </c>
      <c r="H10" s="62" t="s">
        <v>97</v>
      </c>
      <c r="I10" s="61" t="s">
        <v>109</v>
      </c>
      <c r="J10" s="11">
        <f>K10</f>
        <v>8000</v>
      </c>
      <c r="K10" s="11">
        <f>L10+M10+N10+O10+P10+Q10</f>
        <v>8000</v>
      </c>
      <c r="L10" s="61">
        <v>8000</v>
      </c>
      <c r="M10" s="61"/>
      <c r="N10" s="61"/>
      <c r="O10" s="61"/>
      <c r="P10" s="61"/>
      <c r="Q10" s="61"/>
      <c r="R10" s="11">
        <v>800</v>
      </c>
      <c r="S10" s="87">
        <v>533</v>
      </c>
      <c r="T10" s="87">
        <v>1702</v>
      </c>
      <c r="U10" s="87">
        <v>46</v>
      </c>
      <c r="V10" s="87">
        <v>153</v>
      </c>
      <c r="W10" s="61" t="s">
        <v>99</v>
      </c>
      <c r="X10" s="63"/>
    </row>
    <row r="11" s="37" customFormat="1" ht="60" spans="1:24">
      <c r="A11" s="61">
        <v>4</v>
      </c>
      <c r="B11" s="11" t="s">
        <v>91</v>
      </c>
      <c r="C11" s="63" t="s">
        <v>110</v>
      </c>
      <c r="D11" s="61" t="s">
        <v>107</v>
      </c>
      <c r="E11" s="61" t="s">
        <v>111</v>
      </c>
      <c r="F11" s="61" t="s">
        <v>95</v>
      </c>
      <c r="G11" s="61" t="s">
        <v>96</v>
      </c>
      <c r="H11" s="62" t="s">
        <v>97</v>
      </c>
      <c r="I11" s="61" t="s">
        <v>112</v>
      </c>
      <c r="J11" s="11">
        <f>K11</f>
        <v>2000</v>
      </c>
      <c r="K11" s="11">
        <f>L11+M11+N11+O11+P11+Q11</f>
        <v>2000</v>
      </c>
      <c r="L11" s="61">
        <v>1000</v>
      </c>
      <c r="M11" s="61">
        <v>1000</v>
      </c>
      <c r="N11" s="61"/>
      <c r="O11" s="61"/>
      <c r="P11" s="61"/>
      <c r="Q11" s="61"/>
      <c r="R11" s="11">
        <v>80</v>
      </c>
      <c r="S11" s="87">
        <v>133</v>
      </c>
      <c r="T11" s="87">
        <v>425</v>
      </c>
      <c r="U11" s="87">
        <v>25</v>
      </c>
      <c r="V11" s="87">
        <v>45</v>
      </c>
      <c r="W11" s="61" t="s">
        <v>113</v>
      </c>
      <c r="X11" s="63"/>
    </row>
    <row r="12" s="36" customFormat="1" ht="35" customHeight="1" spans="1:24">
      <c r="A12" s="57" t="s">
        <v>114</v>
      </c>
      <c r="B12" s="58"/>
      <c r="C12" s="58"/>
      <c r="D12" s="58"/>
      <c r="E12" s="64" t="s">
        <v>90</v>
      </c>
      <c r="F12" s="59"/>
      <c r="G12" s="65"/>
      <c r="H12" s="66"/>
      <c r="I12" s="79"/>
      <c r="J12" s="80">
        <f>J13+J14+J15+J16</f>
        <v>13159.952</v>
      </c>
      <c r="K12" s="80">
        <f>K13+K14+K15+K16</f>
        <v>13352.592</v>
      </c>
      <c r="L12" s="81">
        <f t="shared" ref="K12:Q12" si="1">L13+L14+L15+L16</f>
        <v>0</v>
      </c>
      <c r="M12" s="81">
        <f t="shared" si="1"/>
        <v>686.48</v>
      </c>
      <c r="N12" s="81">
        <f t="shared" si="1"/>
        <v>1920.88</v>
      </c>
      <c r="O12" s="80">
        <f>O13+O14+O15</f>
        <v>10552.592</v>
      </c>
      <c r="P12" s="81">
        <f t="shared" si="1"/>
        <v>0</v>
      </c>
      <c r="Q12" s="81">
        <f t="shared" si="1"/>
        <v>0</v>
      </c>
      <c r="R12" s="57">
        <v>0</v>
      </c>
      <c r="S12" s="57">
        <f>S13+S14+S15+S16</f>
        <v>972</v>
      </c>
      <c r="T12" s="57">
        <f>T13+T14+T15+T16</f>
        <v>3659</v>
      </c>
      <c r="U12" s="57">
        <v>0</v>
      </c>
      <c r="V12" s="57">
        <v>0</v>
      </c>
      <c r="W12" s="61"/>
      <c r="X12" s="60"/>
    </row>
    <row r="13" s="37" customFormat="1" ht="36" spans="1:24">
      <c r="A13" s="67">
        <v>1</v>
      </c>
      <c r="B13" s="11" t="s">
        <v>91</v>
      </c>
      <c r="C13" s="11" t="s">
        <v>115</v>
      </c>
      <c r="D13" s="11" t="s">
        <v>116</v>
      </c>
      <c r="E13" s="11" t="s">
        <v>117</v>
      </c>
      <c r="F13" s="11" t="s">
        <v>95</v>
      </c>
      <c r="G13" s="61" t="s">
        <v>96</v>
      </c>
      <c r="H13" s="62" t="s">
        <v>97</v>
      </c>
      <c r="I13" s="82" t="s">
        <v>118</v>
      </c>
      <c r="J13" s="83">
        <v>3069.312</v>
      </c>
      <c r="K13" s="83">
        <f>L13+M13+N13+O13+P13+Q13</f>
        <v>3069.312</v>
      </c>
      <c r="L13" s="61"/>
      <c r="M13" s="61"/>
      <c r="N13" s="61"/>
      <c r="O13" s="83">
        <v>3069.312</v>
      </c>
      <c r="P13" s="61"/>
      <c r="Q13" s="61"/>
      <c r="R13" s="61">
        <v>0</v>
      </c>
      <c r="S13" s="87">
        <v>190</v>
      </c>
      <c r="T13" s="87">
        <v>604</v>
      </c>
      <c r="U13" s="87">
        <v>0</v>
      </c>
      <c r="V13" s="87">
        <v>0</v>
      </c>
      <c r="W13" s="61" t="s">
        <v>119</v>
      </c>
      <c r="X13" s="54"/>
    </row>
    <row r="14" s="36" customFormat="1" ht="35" customHeight="1" spans="1:24">
      <c r="A14" s="67">
        <v>2</v>
      </c>
      <c r="B14" s="11" t="s">
        <v>91</v>
      </c>
      <c r="C14" s="11" t="s">
        <v>120</v>
      </c>
      <c r="D14" s="11" t="s">
        <v>121</v>
      </c>
      <c r="E14" s="11" t="s">
        <v>122</v>
      </c>
      <c r="F14" s="11" t="s">
        <v>95</v>
      </c>
      <c r="G14" s="61" t="s">
        <v>96</v>
      </c>
      <c r="H14" s="62" t="s">
        <v>97</v>
      </c>
      <c r="I14" s="82" t="s">
        <v>123</v>
      </c>
      <c r="J14" s="83">
        <v>4227.712</v>
      </c>
      <c r="K14" s="83">
        <f>L14+M14+N14+O14+P14+Q14</f>
        <v>4227.712</v>
      </c>
      <c r="L14" s="61"/>
      <c r="M14" s="61"/>
      <c r="N14" s="61"/>
      <c r="O14" s="83">
        <v>4227.712</v>
      </c>
      <c r="P14" s="84"/>
      <c r="Q14" s="84"/>
      <c r="R14" s="61">
        <v>0</v>
      </c>
      <c r="S14" s="87">
        <v>270</v>
      </c>
      <c r="T14" s="87">
        <v>1074</v>
      </c>
      <c r="U14" s="87">
        <v>0</v>
      </c>
      <c r="V14" s="87">
        <v>0</v>
      </c>
      <c r="W14" s="61" t="s">
        <v>119</v>
      </c>
      <c r="X14" s="54"/>
    </row>
    <row r="15" s="36" customFormat="1" ht="35" customHeight="1" spans="1:24">
      <c r="A15" s="67">
        <v>3</v>
      </c>
      <c r="B15" s="11" t="s">
        <v>91</v>
      </c>
      <c r="C15" s="11" t="s">
        <v>124</v>
      </c>
      <c r="D15" s="11" t="s">
        <v>125</v>
      </c>
      <c r="E15" s="11" t="s">
        <v>126</v>
      </c>
      <c r="F15" s="11" t="s">
        <v>95</v>
      </c>
      <c r="G15" s="61" t="s">
        <v>96</v>
      </c>
      <c r="H15" s="62" t="s">
        <v>97</v>
      </c>
      <c r="I15" s="61" t="s">
        <v>127</v>
      </c>
      <c r="J15" s="83">
        <v>3255.568</v>
      </c>
      <c r="K15" s="83">
        <f>L15+M15+N15+O15+P15+Q15</f>
        <v>3255.568</v>
      </c>
      <c r="L15" s="61"/>
      <c r="M15" s="61"/>
      <c r="N15" s="61"/>
      <c r="O15" s="83">
        <v>3255.568</v>
      </c>
      <c r="P15" s="84"/>
      <c r="Q15" s="84"/>
      <c r="R15" s="61">
        <v>0</v>
      </c>
      <c r="S15" s="87">
        <v>223</v>
      </c>
      <c r="T15" s="87">
        <v>945</v>
      </c>
      <c r="U15" s="87">
        <v>0</v>
      </c>
      <c r="V15" s="87">
        <v>0</v>
      </c>
      <c r="W15" s="61" t="s">
        <v>119</v>
      </c>
      <c r="X15" s="54"/>
    </row>
    <row r="16" s="36" customFormat="1" ht="46" customHeight="1" spans="1:24">
      <c r="A16" s="67">
        <v>4</v>
      </c>
      <c r="B16" s="11" t="s">
        <v>91</v>
      </c>
      <c r="C16" s="11" t="s">
        <v>128</v>
      </c>
      <c r="D16" s="11" t="s">
        <v>129</v>
      </c>
      <c r="E16" s="11" t="s">
        <v>130</v>
      </c>
      <c r="F16" s="11" t="s">
        <v>95</v>
      </c>
      <c r="G16" s="61" t="s">
        <v>96</v>
      </c>
      <c r="H16" s="62" t="s">
        <v>131</v>
      </c>
      <c r="I16" s="61" t="s">
        <v>132</v>
      </c>
      <c r="J16" s="11">
        <v>2607.36</v>
      </c>
      <c r="K16" s="11">
        <v>2800</v>
      </c>
      <c r="L16" s="61"/>
      <c r="M16" s="61">
        <v>686.48</v>
      </c>
      <c r="N16" s="61">
        <v>1920.88</v>
      </c>
      <c r="O16" s="84"/>
      <c r="P16" s="84"/>
      <c r="Q16" s="84"/>
      <c r="R16" s="61">
        <v>0</v>
      </c>
      <c r="S16" s="87">
        <v>289</v>
      </c>
      <c r="T16" s="87">
        <v>1036</v>
      </c>
      <c r="U16" s="87">
        <v>0</v>
      </c>
      <c r="V16" s="87">
        <v>0</v>
      </c>
      <c r="W16" s="61" t="s">
        <v>133</v>
      </c>
      <c r="X16" s="61" t="s">
        <v>134</v>
      </c>
    </row>
    <row r="17" s="36" customFormat="1" ht="35" customHeight="1" spans="1:24">
      <c r="A17" s="57" t="s">
        <v>135</v>
      </c>
      <c r="B17" s="58"/>
      <c r="C17" s="58"/>
      <c r="D17" s="58"/>
      <c r="E17" s="57" t="s">
        <v>136</v>
      </c>
      <c r="F17" s="59"/>
      <c r="G17" s="59"/>
      <c r="H17" s="66"/>
      <c r="I17" s="79"/>
      <c r="J17" s="85">
        <f t="shared" ref="J17:N17" si="2">J18</f>
        <v>845.76</v>
      </c>
      <c r="K17" s="85">
        <v>1600</v>
      </c>
      <c r="L17" s="85">
        <f t="shared" si="2"/>
        <v>845.76</v>
      </c>
      <c r="M17" s="85">
        <f t="shared" si="2"/>
        <v>0</v>
      </c>
      <c r="N17" s="85">
        <f t="shared" si="2"/>
        <v>0</v>
      </c>
      <c r="O17" s="85">
        <f t="shared" ref="K17:Q17" si="3">O18</f>
        <v>0</v>
      </c>
      <c r="P17" s="85">
        <f t="shared" si="3"/>
        <v>0</v>
      </c>
      <c r="Q17" s="85">
        <f t="shared" si="3"/>
        <v>0</v>
      </c>
      <c r="R17" s="85">
        <v>0</v>
      </c>
      <c r="S17" s="85">
        <f>S18</f>
        <v>2226</v>
      </c>
      <c r="T17" s="85">
        <f>T18</f>
        <v>5591</v>
      </c>
      <c r="U17" s="85">
        <f>U18</f>
        <v>586</v>
      </c>
      <c r="V17" s="85">
        <f>V18</f>
        <v>1266</v>
      </c>
      <c r="W17" s="61"/>
      <c r="X17" s="54"/>
    </row>
    <row r="18" s="37" customFormat="1" ht="24" spans="1:24">
      <c r="A18" s="61">
        <v>1</v>
      </c>
      <c r="B18" s="61" t="s">
        <v>91</v>
      </c>
      <c r="C18" s="61" t="s">
        <v>137</v>
      </c>
      <c r="D18" s="61" t="s">
        <v>91</v>
      </c>
      <c r="E18" s="61" t="s">
        <v>138</v>
      </c>
      <c r="F18" s="11" t="s">
        <v>95</v>
      </c>
      <c r="G18" s="61" t="s">
        <v>96</v>
      </c>
      <c r="H18" s="62" t="s">
        <v>139</v>
      </c>
      <c r="I18" s="62" t="s">
        <v>140</v>
      </c>
      <c r="J18" s="11">
        <v>845.76</v>
      </c>
      <c r="K18" s="11">
        <v>1600</v>
      </c>
      <c r="L18" s="61">
        <v>845.76</v>
      </c>
      <c r="M18" s="86"/>
      <c r="N18" s="61"/>
      <c r="O18" s="61"/>
      <c r="P18" s="87"/>
      <c r="Q18" s="87"/>
      <c r="R18" s="87">
        <v>0</v>
      </c>
      <c r="S18" s="87">
        <v>2226</v>
      </c>
      <c r="T18" s="87">
        <v>5591</v>
      </c>
      <c r="U18" s="87">
        <v>586</v>
      </c>
      <c r="V18" s="87">
        <v>1266</v>
      </c>
      <c r="W18" s="61" t="s">
        <v>119</v>
      </c>
      <c r="X18" s="61" t="s">
        <v>141</v>
      </c>
    </row>
    <row r="26" spans="11:16">
      <c r="K26" s="88"/>
      <c r="P26" s="41">
        <f>O1</f>
        <v>0</v>
      </c>
    </row>
    <row r="310" spans="5:5">
      <c r="E310" s="39" t="s">
        <v>142</v>
      </c>
    </row>
  </sheetData>
  <mergeCells count="22">
    <mergeCell ref="A2:X2"/>
    <mergeCell ref="A3:X3"/>
    <mergeCell ref="I4:J4"/>
    <mergeCell ref="K4:Q4"/>
    <mergeCell ref="U4:V4"/>
    <mergeCell ref="A6:D6"/>
    <mergeCell ref="A7:D7"/>
    <mergeCell ref="A12:D12"/>
    <mergeCell ref="A17:D17"/>
    <mergeCell ref="A4:A5"/>
    <mergeCell ref="B4:B5"/>
    <mergeCell ref="C4:C5"/>
    <mergeCell ref="D4:D5"/>
    <mergeCell ref="E4:E5"/>
    <mergeCell ref="F4:F5"/>
    <mergeCell ref="G4:G5"/>
    <mergeCell ref="H4:H5"/>
    <mergeCell ref="R4:R5"/>
    <mergeCell ref="S4:S5"/>
    <mergeCell ref="T4:T5"/>
    <mergeCell ref="W4:W5"/>
    <mergeCell ref="X4:X5"/>
  </mergeCells>
  <printOptions horizontalCentered="1"/>
  <pageMargins left="0.700694444444445" right="0.700694444444445" top="0.393055555555556" bottom="0.393055555555556" header="0.298611111111111" footer="0.298611111111111"/>
  <pageSetup paperSize="9" scale="50" fitToHeight="0" orientation="landscape" horizontalDpi="600"/>
  <headerFooter>
    <oddFooter>&amp;C&amp;"宋体,常规"&amp;11第 &amp;"宋体,常规"&amp;11&amp;P&amp;"宋体,常规"&amp;11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8"/>
  <sheetViews>
    <sheetView workbookViewId="0">
      <selection activeCell="A1" sqref="A1:B1"/>
    </sheetView>
  </sheetViews>
  <sheetFormatPr defaultColWidth="9" defaultRowHeight="14.25"/>
  <cols>
    <col min="1" max="1" width="5.25833333333333" style="14" customWidth="1"/>
    <col min="2" max="2" width="9" style="14" customWidth="1"/>
    <col min="3" max="3" width="8.125" style="14" customWidth="1"/>
    <col min="4" max="4" width="8.5" style="14" customWidth="1"/>
    <col min="5" max="5" width="6.375" style="14" customWidth="1"/>
    <col min="6" max="7" width="6.25833333333333" style="14" customWidth="1"/>
    <col min="8" max="8" width="7" style="14" customWidth="1"/>
    <col min="9" max="9" width="8.625" style="14" customWidth="1"/>
    <col min="10" max="10" width="8.25833333333333" style="14" customWidth="1"/>
    <col min="11" max="11" width="8.625" style="14" customWidth="1"/>
    <col min="12" max="12" width="9.375" style="14" customWidth="1"/>
    <col min="13" max="14" width="8.375" style="14" customWidth="1"/>
    <col min="15" max="15" width="8.375" style="14"/>
    <col min="16" max="16" width="8.375" style="14" customWidth="1"/>
    <col min="17" max="17" width="9.25833333333333" style="14" customWidth="1"/>
    <col min="18" max="19" width="8.375" style="14" customWidth="1"/>
    <col min="20" max="20" width="7.5" style="14" customWidth="1"/>
    <col min="21" max="21" width="8.375" style="14" customWidth="1"/>
    <col min="22" max="22" width="9.25833333333333" style="14" customWidth="1"/>
    <col min="23" max="24" width="8.375" style="14" customWidth="1"/>
    <col min="25" max="25" width="7.5" style="14" customWidth="1"/>
    <col min="26" max="26" width="8.375" style="14" customWidth="1"/>
    <col min="27" max="16384" width="9" style="14"/>
  </cols>
  <sheetData>
    <row r="1" ht="13.5" spans="1:26">
      <c r="A1" s="15" t="s">
        <v>143</v>
      </c>
      <c r="B1" s="15"/>
      <c r="C1" s="15"/>
      <c r="D1" s="15"/>
      <c r="E1" s="15"/>
      <c r="F1" s="16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ht="22.5" spans="1:26">
      <c r="A2" s="15"/>
      <c r="B2" s="17" t="s">
        <v>144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ht="13.5" spans="1:26">
      <c r="A3" s="18" t="s">
        <v>145</v>
      </c>
      <c r="B3" s="19"/>
      <c r="C3" s="19"/>
      <c r="D3" s="19"/>
      <c r="E3" s="19"/>
      <c r="F3" s="19"/>
      <c r="G3" s="19"/>
      <c r="H3" s="20"/>
      <c r="I3" s="20"/>
      <c r="J3" s="20"/>
      <c r="K3" s="20"/>
      <c r="L3" s="20"/>
      <c r="M3" s="20"/>
      <c r="N3" s="15"/>
      <c r="O3" s="15"/>
      <c r="P3" s="15"/>
      <c r="Q3" s="15"/>
      <c r="R3" s="15"/>
      <c r="S3" s="15"/>
      <c r="T3" s="15"/>
      <c r="U3" s="15"/>
      <c r="V3" s="19" t="s">
        <v>146</v>
      </c>
      <c r="W3" s="19"/>
      <c r="X3" s="19"/>
      <c r="Y3" s="19"/>
      <c r="Z3" s="19"/>
    </row>
    <row r="4" ht="13.5" spans="1:26">
      <c r="A4" s="21" t="s">
        <v>4</v>
      </c>
      <c r="B4" s="21" t="s">
        <v>147</v>
      </c>
      <c r="C4" s="21" t="s">
        <v>148</v>
      </c>
      <c r="D4" s="21"/>
      <c r="E4" s="21"/>
      <c r="F4" s="21"/>
      <c r="G4" s="21"/>
      <c r="H4" s="21"/>
      <c r="I4" s="21"/>
      <c r="J4" s="21"/>
      <c r="K4" s="21" t="s">
        <v>149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ht="13.5" spans="1:26">
      <c r="A5" s="21"/>
      <c r="B5" s="21"/>
      <c r="C5" s="21" t="s">
        <v>150</v>
      </c>
      <c r="D5" s="21" t="s">
        <v>151</v>
      </c>
      <c r="E5" s="21" t="s">
        <v>152</v>
      </c>
      <c r="F5" s="22" t="s">
        <v>153</v>
      </c>
      <c r="G5" s="21" t="s">
        <v>154</v>
      </c>
      <c r="H5" s="21" t="s">
        <v>155</v>
      </c>
      <c r="I5" s="21" t="s">
        <v>156</v>
      </c>
      <c r="J5" s="21" t="s">
        <v>157</v>
      </c>
      <c r="K5" s="21" t="s">
        <v>158</v>
      </c>
      <c r="L5" s="21" t="s">
        <v>159</v>
      </c>
      <c r="M5" s="21"/>
      <c r="N5" s="21"/>
      <c r="O5" s="21"/>
      <c r="P5" s="21"/>
      <c r="Q5" s="21" t="s">
        <v>160</v>
      </c>
      <c r="R5" s="21"/>
      <c r="S5" s="21"/>
      <c r="T5" s="21"/>
      <c r="U5" s="21"/>
      <c r="V5" s="21" t="s">
        <v>161</v>
      </c>
      <c r="W5" s="21"/>
      <c r="X5" s="21"/>
      <c r="Y5" s="21"/>
      <c r="Z5" s="21"/>
    </row>
    <row r="6" ht="13.5" spans="1:26">
      <c r="A6" s="21"/>
      <c r="B6" s="21"/>
      <c r="C6" s="21"/>
      <c r="D6" s="21"/>
      <c r="E6" s="21"/>
      <c r="F6" s="22"/>
      <c r="G6" s="21"/>
      <c r="H6" s="21"/>
      <c r="I6" s="21"/>
      <c r="J6" s="21"/>
      <c r="K6" s="21"/>
      <c r="L6" s="21" t="s">
        <v>162</v>
      </c>
      <c r="M6" s="21" t="s">
        <v>163</v>
      </c>
      <c r="N6" s="21" t="s">
        <v>164</v>
      </c>
      <c r="O6" s="21" t="s">
        <v>165</v>
      </c>
      <c r="P6" s="21" t="s">
        <v>166</v>
      </c>
      <c r="Q6" s="21" t="s">
        <v>162</v>
      </c>
      <c r="R6" s="21" t="s">
        <v>163</v>
      </c>
      <c r="S6" s="21" t="s">
        <v>164</v>
      </c>
      <c r="T6" s="21" t="s">
        <v>165</v>
      </c>
      <c r="U6" s="21" t="s">
        <v>166</v>
      </c>
      <c r="V6" s="21" t="s">
        <v>162</v>
      </c>
      <c r="W6" s="21" t="s">
        <v>163</v>
      </c>
      <c r="X6" s="21" t="s">
        <v>164</v>
      </c>
      <c r="Y6" s="21" t="s">
        <v>165</v>
      </c>
      <c r="Z6" s="21" t="s">
        <v>166</v>
      </c>
    </row>
    <row r="7" ht="24" customHeight="1" spans="1:26">
      <c r="A7" s="21"/>
      <c r="B7" s="21"/>
      <c r="C7" s="21"/>
      <c r="D7" s="21"/>
      <c r="E7" s="21"/>
      <c r="F7" s="22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ht="17" customHeight="1" spans="1:26">
      <c r="A8" s="23">
        <v>1</v>
      </c>
      <c r="B8" s="24" t="s">
        <v>91</v>
      </c>
      <c r="C8" s="23">
        <v>39931</v>
      </c>
      <c r="D8" s="23">
        <v>4237</v>
      </c>
      <c r="E8" s="23">
        <v>30</v>
      </c>
      <c r="F8" s="25">
        <v>0</v>
      </c>
      <c r="G8" s="23" t="s">
        <v>167</v>
      </c>
      <c r="H8" s="23">
        <v>2017</v>
      </c>
      <c r="I8" s="23">
        <v>2023</v>
      </c>
      <c r="J8" s="23">
        <v>2019</v>
      </c>
      <c r="K8" s="23">
        <v>16705.01</v>
      </c>
      <c r="L8" s="34">
        <f>来源表!G58</f>
        <v>29205.71</v>
      </c>
      <c r="M8" s="34">
        <f>来源表!G7</f>
        <v>13595.76</v>
      </c>
      <c r="N8" s="34">
        <f>来源表!G25</f>
        <v>3136.48</v>
      </c>
      <c r="O8" s="34">
        <f>来源表!G38</f>
        <v>1920.88</v>
      </c>
      <c r="P8" s="34">
        <f>来源表!G49</f>
        <v>10552.59</v>
      </c>
      <c r="Q8" s="34">
        <f t="shared" ref="Q8:U8" si="0">L8</f>
        <v>29205.71</v>
      </c>
      <c r="R8" s="34">
        <f t="shared" si="0"/>
        <v>13595.76</v>
      </c>
      <c r="S8" s="34">
        <f t="shared" si="0"/>
        <v>3136.48</v>
      </c>
      <c r="T8" s="34">
        <f t="shared" si="0"/>
        <v>1920.88</v>
      </c>
      <c r="U8" s="34">
        <f t="shared" si="0"/>
        <v>10552.59</v>
      </c>
      <c r="V8" s="34">
        <f t="shared" ref="V8:Z8" si="1">L8</f>
        <v>29205.71</v>
      </c>
      <c r="W8" s="34">
        <f t="shared" si="1"/>
        <v>13595.76</v>
      </c>
      <c r="X8" s="34">
        <f t="shared" si="1"/>
        <v>3136.48</v>
      </c>
      <c r="Y8" s="34">
        <f t="shared" si="1"/>
        <v>1920.88</v>
      </c>
      <c r="Z8" s="34">
        <f t="shared" si="1"/>
        <v>10552.59</v>
      </c>
    </row>
    <row r="9" ht="13.5" spans="1:26">
      <c r="A9" s="26"/>
      <c r="B9" s="26"/>
      <c r="C9" s="26"/>
      <c r="D9" s="26"/>
      <c r="E9" s="26"/>
      <c r="F9" s="27"/>
      <c r="G9" s="26"/>
      <c r="H9" s="26"/>
      <c r="I9" s="26"/>
      <c r="J9" s="26"/>
      <c r="K9" s="26"/>
      <c r="L9" s="26"/>
      <c r="M9" s="34"/>
      <c r="N9" s="34"/>
      <c r="O9" s="34"/>
      <c r="P9" s="34"/>
      <c r="Q9" s="26"/>
      <c r="R9" s="26"/>
      <c r="S9" s="26"/>
      <c r="T9" s="26"/>
      <c r="U9" s="26"/>
      <c r="V9" s="26"/>
      <c r="W9" s="26"/>
      <c r="X9" s="26"/>
      <c r="Y9" s="26"/>
      <c r="Z9" s="26"/>
    </row>
    <row r="10" ht="13.5" spans="1:26">
      <c r="A10" s="26"/>
      <c r="B10" s="26"/>
      <c r="C10" s="26"/>
      <c r="D10" s="26"/>
      <c r="E10" s="26"/>
      <c r="F10" s="27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ht="13.5" spans="1:26">
      <c r="A11" s="26"/>
      <c r="B11" s="26"/>
      <c r="C11" s="26"/>
      <c r="D11" s="26"/>
      <c r="E11" s="26"/>
      <c r="F11" s="27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ht="13.5" spans="1:26">
      <c r="A12" s="28"/>
      <c r="B12" s="28"/>
      <c r="C12" s="28"/>
      <c r="D12" s="28"/>
      <c r="E12" s="28"/>
      <c r="F12" s="29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ht="13.5" spans="1:26">
      <c r="A13" s="30"/>
      <c r="B13" s="30"/>
      <c r="C13" s="30"/>
      <c r="D13" s="30"/>
      <c r="E13" s="30"/>
      <c r="F13" s="31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ht="13.5" spans="1:26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ht="13.5" spans="1:26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ht="13.5" spans="1:26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ht="13.5" spans="1:26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ht="13.5" spans="1:26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</sheetData>
  <mergeCells count="35">
    <mergeCell ref="A1:B1"/>
    <mergeCell ref="B2:Z2"/>
    <mergeCell ref="A3:G3"/>
    <mergeCell ref="V3:Z3"/>
    <mergeCell ref="C4:J4"/>
    <mergeCell ref="K4:Z4"/>
    <mergeCell ref="L5:P5"/>
    <mergeCell ref="Q5:U5"/>
    <mergeCell ref="V5:Z5"/>
    <mergeCell ref="A4:A7"/>
    <mergeCell ref="B4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</mergeCells>
  <pageMargins left="0.75" right="0.75" top="1" bottom="1" header="0.5" footer="0.5"/>
  <pageSetup paperSize="9" scale="63" fitToHeight="0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L20" sqref="L20"/>
    </sheetView>
  </sheetViews>
  <sheetFormatPr defaultColWidth="9" defaultRowHeight="13.5"/>
  <cols>
    <col min="1" max="1" width="4.625" style="2" customWidth="1"/>
    <col min="2" max="2" width="10.625" style="2" customWidth="1"/>
    <col min="3" max="3" width="28.2583333333333" style="2" customWidth="1"/>
    <col min="4" max="5" width="12.625" style="2" customWidth="1"/>
    <col min="6" max="7" width="10.625" style="2" customWidth="1"/>
    <col min="8" max="8" width="13.2583333333333" style="2" customWidth="1"/>
    <col min="9" max="9" width="10.625" style="2" customWidth="1"/>
    <col min="10" max="10" width="12.625" style="2" customWidth="1"/>
    <col min="11" max="16384" width="9" style="2"/>
  </cols>
  <sheetData>
    <row r="1" spans="1:1">
      <c r="A1" s="2" t="s">
        <v>168</v>
      </c>
    </row>
    <row r="2" ht="32.1" customHeight="1" spans="1:11">
      <c r="A2" s="3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6" customHeight="1" spans="1:11">
      <c r="A3" s="4" t="s">
        <v>4</v>
      </c>
      <c r="B3" s="4" t="s">
        <v>62</v>
      </c>
      <c r="C3" s="4" t="s">
        <v>63</v>
      </c>
      <c r="D3" s="4" t="s">
        <v>170</v>
      </c>
      <c r="E3" s="4" t="s">
        <v>171</v>
      </c>
      <c r="F3" s="4" t="s">
        <v>172</v>
      </c>
      <c r="G3" s="4" t="s">
        <v>173</v>
      </c>
      <c r="H3" s="4" t="s">
        <v>174</v>
      </c>
      <c r="I3" s="4" t="s">
        <v>175</v>
      </c>
      <c r="J3" s="4" t="s">
        <v>176</v>
      </c>
      <c r="K3" s="4" t="s">
        <v>8</v>
      </c>
    </row>
    <row r="4" ht="14.25" spans="1:11">
      <c r="A4" s="4" t="s">
        <v>177</v>
      </c>
      <c r="B4" s="4"/>
      <c r="C4" s="5"/>
      <c r="D4" s="4"/>
      <c r="E4" s="6"/>
      <c r="F4" s="7"/>
      <c r="G4" s="7"/>
      <c r="H4" s="7"/>
      <c r="I4" s="7"/>
      <c r="J4" s="7"/>
      <c r="K4" s="7"/>
    </row>
    <row r="5" spans="1:11">
      <c r="A5" s="8"/>
      <c r="B5" s="8" t="s">
        <v>178</v>
      </c>
      <c r="C5" s="9"/>
      <c r="D5" s="8"/>
      <c r="E5" s="6"/>
      <c r="F5" s="7"/>
      <c r="G5" s="7"/>
      <c r="H5" s="7"/>
      <c r="I5" s="7"/>
      <c r="J5" s="7"/>
      <c r="K5" s="7"/>
    </row>
    <row r="6" ht="27" spans="1:11">
      <c r="A6" s="10">
        <v>1</v>
      </c>
      <c r="B6" s="10" t="s">
        <v>91</v>
      </c>
      <c r="C6" s="10" t="s">
        <v>92</v>
      </c>
      <c r="D6" s="11">
        <v>3000</v>
      </c>
      <c r="E6" s="11">
        <v>3000</v>
      </c>
      <c r="F6" s="10" t="s">
        <v>179</v>
      </c>
      <c r="G6" s="10" t="s">
        <v>180</v>
      </c>
      <c r="H6" s="10" t="s">
        <v>179</v>
      </c>
      <c r="I6" s="10" t="s">
        <v>95</v>
      </c>
      <c r="J6" s="10" t="s">
        <v>181</v>
      </c>
      <c r="K6" s="10"/>
    </row>
    <row r="7" ht="27" spans="1:11">
      <c r="A7" s="10">
        <v>2</v>
      </c>
      <c r="B7" s="10" t="s">
        <v>91</v>
      </c>
      <c r="C7" s="10" t="s">
        <v>101</v>
      </c>
      <c r="D7" s="11">
        <v>2200</v>
      </c>
      <c r="E7" s="11">
        <v>2200</v>
      </c>
      <c r="F7" s="10" t="s">
        <v>182</v>
      </c>
      <c r="G7" s="10" t="s">
        <v>182</v>
      </c>
      <c r="H7" s="10" t="s">
        <v>182</v>
      </c>
      <c r="I7" s="10" t="s">
        <v>95</v>
      </c>
      <c r="J7" s="10" t="s">
        <v>181</v>
      </c>
      <c r="K7" s="10"/>
    </row>
    <row r="8" ht="27" spans="1:11">
      <c r="A8" s="10">
        <v>3</v>
      </c>
      <c r="B8" s="10" t="s">
        <v>91</v>
      </c>
      <c r="C8" s="10" t="s">
        <v>106</v>
      </c>
      <c r="D8" s="11">
        <v>8000</v>
      </c>
      <c r="E8" s="11">
        <v>8000</v>
      </c>
      <c r="F8" s="10" t="s">
        <v>183</v>
      </c>
      <c r="G8" s="10" t="s">
        <v>183</v>
      </c>
      <c r="H8" s="10" t="s">
        <v>183</v>
      </c>
      <c r="I8" s="10" t="s">
        <v>95</v>
      </c>
      <c r="J8" s="10" t="s">
        <v>181</v>
      </c>
      <c r="K8" s="10"/>
    </row>
    <row r="9" ht="40.5" spans="1:11">
      <c r="A9" s="10">
        <v>4</v>
      </c>
      <c r="B9" s="10" t="s">
        <v>91</v>
      </c>
      <c r="C9" s="10" t="s">
        <v>110</v>
      </c>
      <c r="D9" s="11">
        <v>2000</v>
      </c>
      <c r="E9" s="11">
        <v>2000</v>
      </c>
      <c r="F9" s="10" t="s">
        <v>183</v>
      </c>
      <c r="G9" s="10" t="s">
        <v>183</v>
      </c>
      <c r="H9" s="10" t="s">
        <v>183</v>
      </c>
      <c r="I9" s="10" t="s">
        <v>95</v>
      </c>
      <c r="J9" s="10" t="s">
        <v>181</v>
      </c>
      <c r="K9" s="10"/>
    </row>
    <row r="10" s="1" customFormat="1" ht="27" customHeight="1" spans="1:11">
      <c r="A10" s="12"/>
      <c r="B10" s="8" t="s">
        <v>184</v>
      </c>
      <c r="C10" s="9"/>
      <c r="D10" s="8"/>
      <c r="E10" s="12"/>
      <c r="F10" s="12"/>
      <c r="G10" s="12"/>
      <c r="H10" s="12"/>
      <c r="I10" s="12"/>
      <c r="J10" s="12"/>
      <c r="K10" s="12"/>
    </row>
    <row r="11" ht="27" spans="1:11">
      <c r="A11" s="13">
        <v>1</v>
      </c>
      <c r="B11" s="13" t="s">
        <v>91</v>
      </c>
      <c r="C11" s="10" t="s">
        <v>115</v>
      </c>
      <c r="D11" s="11">
        <v>3069.312</v>
      </c>
      <c r="E11" s="11">
        <v>3069.312</v>
      </c>
      <c r="F11" s="10" t="s">
        <v>185</v>
      </c>
      <c r="G11" s="10" t="s">
        <v>185</v>
      </c>
      <c r="H11" s="10" t="s">
        <v>185</v>
      </c>
      <c r="I11" s="10" t="s">
        <v>95</v>
      </c>
      <c r="J11" s="10" t="s">
        <v>181</v>
      </c>
      <c r="K11" s="6"/>
    </row>
    <row r="12" ht="27" spans="1:11">
      <c r="A12" s="13">
        <v>2</v>
      </c>
      <c r="B12" s="13" t="s">
        <v>91</v>
      </c>
      <c r="C12" s="10" t="s">
        <v>120</v>
      </c>
      <c r="D12" s="11">
        <v>4227.712</v>
      </c>
      <c r="E12" s="11">
        <v>4227.712</v>
      </c>
      <c r="F12" s="10" t="s">
        <v>186</v>
      </c>
      <c r="G12" s="10" t="s">
        <v>186</v>
      </c>
      <c r="H12" s="10" t="s">
        <v>186</v>
      </c>
      <c r="I12" s="10" t="s">
        <v>95</v>
      </c>
      <c r="J12" s="10" t="s">
        <v>181</v>
      </c>
      <c r="K12" s="6"/>
    </row>
    <row r="13" ht="27" spans="1:11">
      <c r="A13" s="13">
        <v>3</v>
      </c>
      <c r="B13" s="13" t="s">
        <v>91</v>
      </c>
      <c r="C13" s="10" t="s">
        <v>124</v>
      </c>
      <c r="D13" s="11">
        <v>3255.568</v>
      </c>
      <c r="E13" s="11">
        <v>3255.568</v>
      </c>
      <c r="F13" s="10" t="s">
        <v>187</v>
      </c>
      <c r="G13" s="10" t="s">
        <v>187</v>
      </c>
      <c r="H13" s="10" t="s">
        <v>187</v>
      </c>
      <c r="I13" s="10" t="s">
        <v>95</v>
      </c>
      <c r="J13" s="10" t="s">
        <v>181</v>
      </c>
      <c r="K13" s="6"/>
    </row>
    <row r="14" ht="27" spans="1:11">
      <c r="A14" s="13">
        <v>4</v>
      </c>
      <c r="B14" s="13" t="s">
        <v>91</v>
      </c>
      <c r="C14" s="10" t="s">
        <v>128</v>
      </c>
      <c r="D14" s="11">
        <v>2607.36</v>
      </c>
      <c r="E14" s="11">
        <v>2607.36</v>
      </c>
      <c r="F14" s="10" t="s">
        <v>188</v>
      </c>
      <c r="G14" s="10" t="s">
        <v>188</v>
      </c>
      <c r="H14" s="10" t="s">
        <v>188</v>
      </c>
      <c r="I14" s="10" t="s">
        <v>95</v>
      </c>
      <c r="J14" s="10" t="s">
        <v>181</v>
      </c>
      <c r="K14" s="6"/>
    </row>
  </sheetData>
  <mergeCells count="4">
    <mergeCell ref="A2:K2"/>
    <mergeCell ref="A4:B4"/>
    <mergeCell ref="B5:D5"/>
    <mergeCell ref="B10:D10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来源表</vt:lpstr>
      <vt:lpstr>项目表</vt:lpstr>
      <vt:lpstr>整合工作表3</vt:lpstr>
      <vt:lpstr>资产后续管理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Vain、</cp:lastModifiedBy>
  <cp:revision>0</cp:revision>
  <dcterms:created xsi:type="dcterms:W3CDTF">2022-05-04T06:13:00Z</dcterms:created>
  <dcterms:modified xsi:type="dcterms:W3CDTF">2023-02-27T07:50:12Z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DE049A86EC4C4CED92884CF5DADECAAE</vt:lpwstr>
  </property>
  <property fmtid="{D5CDD505-2E9C-101B-9397-08002B2CF9AE}" pid="3" name="KSOProductBuildVer">
    <vt:lpwstr>2052-11.1.0.13703</vt:lpwstr>
  </property>
</Properties>
</file>