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 tabRatio="666" activeTab="1"/>
  </bookViews>
  <sheets>
    <sheet name="来源表" sheetId="20" r:id="rId1"/>
    <sheet name="项目表" sheetId="17" r:id="rId2"/>
    <sheet name="整合工作表3" sheetId="21" r:id="rId3"/>
    <sheet name="资产后续管理" sheetId="22" r:id="rId4"/>
  </sheets>
  <definedNames>
    <definedName name="_xlnm._FilterDatabase" localSheetId="1" hidden="1">项目表!$A$6:$AC$35</definedName>
    <definedName name="_xlnm.Print_Titles" localSheetId="1">项目表!$2:$5</definedName>
    <definedName name="_xlnm.Print_Titles" localSheetId="0">来源表!$1:$6</definedName>
    <definedName name="_xlnm.Print_Titles" localSheetId="3">资产后续管理!$2:$3</definedName>
  </definedNames>
  <calcPr calcId="144525"/>
</workbook>
</file>

<file path=xl/sharedStrings.xml><?xml version="1.0" encoding="utf-8"?>
<sst xmlns="http://schemas.openxmlformats.org/spreadsheetml/2006/main" count="367" uniqueCount="214">
  <si>
    <t>附件1：</t>
  </si>
  <si>
    <t>西藏自治区拉萨市堆龙德庆区2023年统筹整合资金来源及支出表</t>
  </si>
  <si>
    <t xml:space="preserve">填报单位（盖章）：堆龙德庆区财政局、乡村振兴局        </t>
  </si>
  <si>
    <t>单位：万元</t>
  </si>
  <si>
    <t>序号</t>
  </si>
  <si>
    <t>财政资金名称</t>
  </si>
  <si>
    <t>2022年度资金（万元）</t>
  </si>
  <si>
    <t>2023年度资金（万元）</t>
  </si>
  <si>
    <t>备注</t>
  </si>
  <si>
    <t>总规模</t>
  </si>
  <si>
    <t>脱贫县整合资金规模</t>
  </si>
  <si>
    <t>脱贫县计划整合资金规模</t>
  </si>
  <si>
    <t>脱贫县已整合资金规模</t>
  </si>
  <si>
    <t>栏次</t>
  </si>
  <si>
    <t>2≥3</t>
  </si>
  <si>
    <t>4＞5</t>
  </si>
  <si>
    <t>5≥6</t>
  </si>
  <si>
    <t>一</t>
  </si>
  <si>
    <t>中央财政资金小计</t>
  </si>
  <si>
    <t>财政衔接资金</t>
  </si>
  <si>
    <t>水利发展资金</t>
  </si>
  <si>
    <t>农业生产发展资金</t>
  </si>
  <si>
    <t>林业改革发展资金</t>
  </si>
  <si>
    <t>农田建设补助资金</t>
  </si>
  <si>
    <t>农村综合改革转移支付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</si>
  <si>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</si>
  <si>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</si>
  <si>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</si>
  <si>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</si>
  <si>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中央专项彩票公益金支持扶贫资金</t>
  </si>
  <si>
    <t>产粮大县奖励资金</t>
  </si>
  <si>
    <t>生猪（牛羊）调出大县奖励资金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</si>
  <si>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</si>
  <si>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</si>
  <si>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</si>
  <si>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</si>
  <si>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自治区财政资金小计</t>
  </si>
  <si>
    <t>农业生产发展金（含农牧民技能培训）</t>
  </si>
  <si>
    <t>林业改革发展资金（含防沙治沙、重点区域造林）</t>
  </si>
  <si>
    <t>自治区彩票公益金支持扶贫开发（纳入统筹整合部分）</t>
  </si>
  <si>
    <t>农业资源及生态环境保护补助资金</t>
  </si>
  <si>
    <t>旅游发展资金（纳入统筹整合部分）</t>
  </si>
  <si>
    <t>自治区强基惠民经费（纳入统筹整合部分）</t>
  </si>
  <si>
    <t>应用技术研究与开发专项资金（原农科三费）（纳入统筹整合部分）</t>
  </si>
  <si>
    <t>农村公路养护人员补助资金</t>
  </si>
  <si>
    <t>其他涉农资金（盘活资金）</t>
  </si>
  <si>
    <t>二</t>
  </si>
  <si>
    <t>地（市）级资金小计</t>
  </si>
  <si>
    <t>农牧业专项资金</t>
  </si>
  <si>
    <t>林业发展资金</t>
  </si>
  <si>
    <t>技能及就业培训资金</t>
  </si>
  <si>
    <t>农业科技发展资金</t>
  </si>
  <si>
    <t>旅游发展资金</t>
  </si>
  <si>
    <t>三</t>
  </si>
  <si>
    <t>县（区）级资金小计</t>
  </si>
  <si>
    <t>四</t>
  </si>
  <si>
    <t>四级合计</t>
  </si>
  <si>
    <t>其中用于建档立卡脱贫村的资金规模</t>
  </si>
  <si>
    <t>其中用于建档立卡脱贫人口的资金规模</t>
  </si>
  <si>
    <t>附件2：</t>
  </si>
  <si>
    <t>西藏自治区拉萨市堆龙德庆区2023年贫困县脱贫攻坚整合资金项目投资计划明细表</t>
  </si>
  <si>
    <t xml:space="preserve">                                                                                                                                                            金额单位：万元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</si>
  <si>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</si>
  <si>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</si>
  <si>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</si>
  <si>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</si>
  <si>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</si>
  <si>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项目责任人</t>
  </si>
  <si>
    <t xml:space="preserve">项目计划开工-完工时间 </t>
  </si>
  <si>
    <t>财政资金来源及金额</t>
  </si>
  <si>
    <t>投资计划(万元)</t>
  </si>
  <si>
    <t>项目预计年均实现收益（万元）</t>
  </si>
  <si>
    <t>项目受益群众户(户)</t>
  </si>
  <si>
    <t>项目受益总人口(人)</t>
  </si>
  <si>
    <t>其中</t>
  </si>
  <si>
    <r>
      <rPr>
        <b/>
        <sz val="14"/>
        <rFont val="宋体"/>
        <charset val="134"/>
      </rPr>
      <t>项目实施进展情况（</t>
    </r>
    <r>
      <rPr>
        <b/>
        <sz val="9"/>
        <rFont val="宋体"/>
        <charset val="134"/>
      </rPr>
      <t>完成用地手续；完成环评；完成项目概批；完成招投标；完成实施方案或初步设计报告；项目已开工，完成几项就填几项</t>
    </r>
    <r>
      <rPr>
        <b/>
        <sz val="14"/>
        <rFont val="宋体"/>
        <charset val="134"/>
      </rPr>
      <t>）</t>
    </r>
  </si>
  <si>
    <t>资金来源名称</t>
  </si>
  <si>
    <t>金额(万元)</t>
  </si>
  <si>
    <t>总投资</t>
  </si>
  <si>
    <t>中央财政资金</t>
  </si>
  <si>
    <t>自治区财政资金</t>
  </si>
  <si>
    <t>地（市）级资金</t>
  </si>
  <si>
    <t xml:space="preserve">县本级资金  </t>
  </si>
  <si>
    <t>援藏资金</t>
  </si>
  <si>
    <t xml:space="preserve">项目单位自筹（含贷款）   </t>
  </si>
  <si>
    <t>受益脱贫户数</t>
  </si>
  <si>
    <t>受益脱贫人口数</t>
  </si>
  <si>
    <t>一、堆龙德庆区</t>
  </si>
  <si>
    <t>13个</t>
  </si>
  <si>
    <t>(一)生产发展（含产业项目）类</t>
  </si>
  <si>
    <t>6个</t>
  </si>
  <si>
    <t>堆龙德庆区</t>
  </si>
  <si>
    <t>堆龙德庆区“德吉藏家”文旅提升改造项目</t>
  </si>
  <si>
    <t>乃琼街道波玛村</t>
  </si>
  <si>
    <t>对原有德吉藏家的环境进行整治改造及改造水系，提高住宿体验；对原有客房及游客接待中心等附属功能改造提升，对原有客房112间的室内进行装修改造及增加热水改造，对原有12间清水客房新增室内装修。对原有游客接待中心前台区域及餐厅包间区域的室内装修改造。新建300平米户外拓展培训馆，以及增加12个林卡帐篷、水上游乐及无动力游乐设施等附属配套设施。</t>
  </si>
  <si>
    <t>乡村振兴局</t>
  </si>
  <si>
    <t>王亚娟</t>
  </si>
  <si>
    <t>2023年3月—2023年10月</t>
  </si>
  <si>
    <r>
      <t>中央衔接资金2100万元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自治区衔接资金</t>
    </r>
    <r>
      <rPr>
        <sz val="14"/>
        <rFont val="Times New Roman"/>
        <charset val="134"/>
      </rPr>
      <t>900</t>
    </r>
    <r>
      <rPr>
        <sz val="14"/>
        <rFont val="方正仿宋_GBK"/>
        <charset val="134"/>
      </rPr>
      <t>万元</t>
    </r>
  </si>
  <si>
    <t>已完成前置手续办理，待下达批复。</t>
  </si>
  <si>
    <t>第一批项目无调整</t>
  </si>
  <si>
    <t>堆龙德庆区羊达街道通嘎社区集体仓储物流建设项目</t>
  </si>
  <si>
    <t>羊达街道通嘎社区</t>
  </si>
  <si>
    <t>依托拉萨市领峰物流园区区位优势，同时通嘎社区已与领峰物流园达成合作意向，为提高土地利用率及完善物流规划布局，计划新建一栋两层钢结构的库房，建筑面积为6153.79平方米,建筑高度17.40米。</t>
  </si>
  <si>
    <r>
      <t>中央衔接资金1650万元，自治区衔接资金</t>
    </r>
    <r>
      <rPr>
        <sz val="14"/>
        <rFont val="Times New Roman"/>
        <charset val="134"/>
      </rPr>
      <t>550</t>
    </r>
    <r>
      <rPr>
        <sz val="14"/>
        <rFont val="方正仿宋_GBK"/>
        <charset val="134"/>
      </rPr>
      <t>万元</t>
    </r>
  </si>
  <si>
    <t>已完成前置手续办理，已下达批复</t>
  </si>
  <si>
    <t>堆龙德庆区乃琼镇色玛村振通仓储物流建设项目</t>
  </si>
  <si>
    <t>乃琼街道色玛社区</t>
  </si>
  <si>
    <t>结合拉萨保税物流区规划，并依托拉萨西货站打造物流仓储产业园。该项目总用地规模32630平方米，约49亩；规划总建筑面积约25230平方米，其中新建两栋两层仓库总建筑面积约19260平方米，配套附属用房约70平方米，地下设备用房约690平方米，以及总体水电附属配套设施建设。</t>
  </si>
  <si>
    <r>
      <t>中央衔接资金8000万元（其中少数民族发展资金</t>
    </r>
    <r>
      <rPr>
        <sz val="14"/>
        <rFont val="Times New Roman"/>
        <charset val="134"/>
      </rPr>
      <t>918.67</t>
    </r>
    <r>
      <rPr>
        <sz val="14"/>
        <rFont val="方正仿宋_GBK"/>
        <charset val="134"/>
      </rPr>
      <t>万元）</t>
    </r>
  </si>
  <si>
    <t>堆龙德庆区乃琼街道色玛社区雄巴拉曲旅游林卡民宿建设项目</t>
  </si>
  <si>
    <t>在原有雄巴拉曲林卡现状基础上，对园区整体环境进行提升，增收促就业。改造原有水系106米、改造园路945平米、改造外部道路870平米、及园区植物整治改造。同时对原有林卡功能性缺失和不完善的部分进行提升，新建小超市41平米、新建泳池玻璃房380平米、新建综合服务中心427平米、新建3个温泉小屋450平米、对原有房屋进行升级改造2000平米，增加6个林卡木屋，以及相关总体附属配套。</t>
  </si>
  <si>
    <r>
      <t>中央衔接资金1000万元，自治区衔接资金</t>
    </r>
    <r>
      <rPr>
        <sz val="14"/>
        <rFont val="Times New Roman"/>
        <charset val="134"/>
      </rPr>
      <t>1000</t>
    </r>
    <r>
      <rPr>
        <sz val="14"/>
        <rFont val="方正仿宋_GBK"/>
        <charset val="134"/>
      </rPr>
      <t>万元</t>
    </r>
  </si>
  <si>
    <t>已完成前置手续办理待下达批复</t>
  </si>
  <si>
    <t>堆龙德庆区东嘎街道祥和苑社区产业用房建设项目</t>
  </si>
  <si>
    <t>祥和苑</t>
  </si>
  <si>
    <t>新建产业用房2067.96㎡及附属工程等</t>
  </si>
  <si>
    <t>2023年6月—2023年8月</t>
  </si>
  <si>
    <r>
      <rPr>
        <sz val="14"/>
        <rFont val="方正仿宋_GBK"/>
        <charset val="134"/>
      </rPr>
      <t>中央衔接资金</t>
    </r>
    <r>
      <rPr>
        <sz val="14"/>
        <rFont val="Times New Roman"/>
        <charset val="134"/>
      </rPr>
      <t xml:space="preserve"> 307.68</t>
    </r>
    <r>
      <rPr>
        <sz val="14"/>
        <rFont val="方正仿宋_GBK"/>
        <charset val="134"/>
      </rPr>
      <t>万元，中央少数民族发展资金</t>
    </r>
    <r>
      <rPr>
        <sz val="14"/>
        <rFont val="Times New Roman"/>
        <charset val="134"/>
      </rPr>
      <t>92.32</t>
    </r>
    <r>
      <rPr>
        <sz val="14"/>
        <rFont val="方正仿宋_GBK"/>
        <charset val="134"/>
      </rPr>
      <t>万元</t>
    </r>
  </si>
  <si>
    <t>已开工</t>
  </si>
  <si>
    <t>第二批项目总投资716.88万元，涉农资金400万元，本级自筹资金316.88万元</t>
  </si>
  <si>
    <r>
      <rPr>
        <sz val="14"/>
        <rFont val="宋体"/>
        <charset val="134"/>
        <scheme val="minor"/>
      </rPr>
      <t>堆龙德</t>
    </r>
    <r>
      <rPr>
        <sz val="14"/>
        <color rgb="FF000000"/>
        <rFont val="宋体"/>
        <charset val="134"/>
        <scheme val="minor"/>
      </rPr>
      <t>庆区古荣镇农业示范园区智慧农业建设项目</t>
    </r>
  </si>
  <si>
    <t>古荣镇</t>
  </si>
  <si>
    <t>对古荣镇农业示范园内现有180栋大棚进行智慧农业系统配置，主要是对180栋大棚内温湿度、阳光照度、水肥进行实时监控及调节系统配置，中央物联网智慧系统终端。</t>
  </si>
  <si>
    <t>2023年7月—2023年12月</t>
  </si>
  <si>
    <r>
      <rPr>
        <sz val="14"/>
        <rFont val="方正仿宋_GBK"/>
        <charset val="134"/>
      </rPr>
      <t>中央衔接资金资金</t>
    </r>
    <r>
      <rPr>
        <sz val="14"/>
        <rFont val="Times New Roman"/>
        <charset val="134"/>
      </rPr>
      <t>533.38</t>
    </r>
    <r>
      <rPr>
        <sz val="14"/>
        <rFont val="方正仿宋_GBK"/>
        <charset val="134"/>
      </rPr>
      <t>万元。</t>
    </r>
  </si>
  <si>
    <t>招投标，7月21日开标</t>
  </si>
  <si>
    <t>第二批项目总投资1500.39万元，涉农资金533.38万元，本级自筹资金967.01万元</t>
  </si>
  <si>
    <t>（二）美丽宜居整村推进类</t>
  </si>
  <si>
    <t>4个</t>
  </si>
  <si>
    <t>堆龙德庆区羊达街道帮普村人居环境整治项目</t>
  </si>
  <si>
    <t>羊达街道帮普村</t>
  </si>
  <si>
    <t>建设主要内容为：道路工程47271.96㎡（含主要道路、次要道路、宅间道路）、钢筋混凝土圆管涵198m、环境整治工程、局部照明工程、给排水工程（含污水处理）、新建厕所及附属设施工程。</t>
  </si>
  <si>
    <t>本级衔接资金3069.31万元</t>
  </si>
  <si>
    <t>堆龙德庆区德庆镇邦村人居环境整治项目</t>
  </si>
  <si>
    <t>德庆镇邦村</t>
  </si>
  <si>
    <t>建设主要内容为：新建次要道路18626㎡、入户道路25822.70㎡，过水路面1371㎡、边沟工程1569.00m、圆管涵299.00m、挡土墙920.00m、给水工程1项、排水工程1项，交安工程1项、环境整治工程1项、电气工程1项、土石方工程1项、现状道路破除及修复5083.33㎡等相关配套工程。</t>
  </si>
  <si>
    <t>本级衔接资金4227.71万元</t>
  </si>
  <si>
    <t>堆龙德庆区乡村振兴示范村南巴村建设项目</t>
  </si>
  <si>
    <t>古荣镇南巴村</t>
  </si>
  <si>
    <t>建设主要内容为：1组：土石方工程1项，新建混凝土道路7045.00m2,新建沥青道路2158.40m2,排水沟工程1项，给水工程1项，污水工程1项；2组：土石方工程1项，新建混凝土道路283.57m2,新建沥青道路 1128.79m2,排水沟工程1项，给水工程1项，污水工程1项；3组： 土石方工程1 项，新建混凝土道路1355.71m2,新建沥青道路  2298.10m2,排水沟工程1项，给水工程1项，污水工程1项；4组：拆除工程3586.18m2,新建沥青道路4206.56m2,排水沟工程1项，给水工程1项，污水工程1项；5组：拆除工程3001.63m2,土石方工程1项，新建混凝土道路4933.18m2,新建沥青道路2240.00m2,排水沟工程1项，给水工程1项，污水工程1项；其他附属工程：宅间道路8606.77m2,宅间排水沟1项，交安工程1项，圆管涵工程 1项，环境整治工程1项，挡墙工程1项，砼排水沟工程1项，新建厕所64.78m2,建筑装饰工程64.78m2,安装工程64.78m2。设备购置
费含：抽污车1辆， 一体化污水处理设备1项，太阳能路灯341
套，垃圾桶225套。</t>
  </si>
  <si>
    <t>本级衔接资金3255.57万元</t>
  </si>
  <si>
    <t>堆龙德庆区马镇措麦村乡村振兴示范村建设项目</t>
  </si>
  <si>
    <t>马镇措麦村</t>
  </si>
  <si>
    <t>建设内容主要为：1、饮水管道改造、污水处理工程、破损道路修复工程、环境整治工程、人畜分离工程以及相关配套附属设施建设；2、对措麦村内院落实施庭院经济打造。</t>
  </si>
  <si>
    <t>2023年4月—2023年10月</t>
  </si>
  <si>
    <t>中央衔接资金500万元，自治区衔接资金686.48万元，市级衔接资金696.92万元,乡村振兴专项市级配套资金723.96万元</t>
  </si>
  <si>
    <t>已完成可研、初设编制，待评审</t>
  </si>
  <si>
    <t>（三）生态补偿类</t>
  </si>
  <si>
    <t>1个</t>
  </si>
  <si>
    <t>堆龙德庆区2023年巩固拓展脱贫攻坚生态岗位项目</t>
  </si>
  <si>
    <t>2023年以补生态岗位计划人数1385人，其中1.林业系统生态保护岗位320人。2.草原生态保护岗位169人。3.水生态保护岗位（含村级水管员）138人。4.公路管护岗位148人。5.村庄保洁岗位520人。6.厕所保洁岗位（含旅游厕所）2人。7.地质灾害群防群测岗位88人。</t>
  </si>
  <si>
    <t>2023年</t>
  </si>
  <si>
    <t>中央林业改革发展资金484.75万元</t>
  </si>
  <si>
    <t>第二批项目</t>
  </si>
  <si>
    <t>（三）扶贫贷款贴息类</t>
  </si>
  <si>
    <t>2022年扶贫产业项目贷款贴息资金</t>
  </si>
  <si>
    <t>堆龙德庆区41个扶贫产业项目融资贷款贴息。</t>
  </si>
  <si>
    <t>中央衔接资金1600万元</t>
  </si>
  <si>
    <t>第一批项目，资金缺口已补齐。</t>
  </si>
  <si>
    <t xml:space="preserve">              （四）补贴类</t>
  </si>
  <si>
    <t>2023年堆龙德庆区帮扶车间补贴项目</t>
  </si>
  <si>
    <t>对吸纳5名以上脱贫人口和监测对象并稳定就业6个月以上的就业帮扶车间进行补贴，帮扶车间4个，共计39名，补贴资金11.7万元</t>
  </si>
  <si>
    <t>2023年7月—2023年8月</t>
  </si>
  <si>
    <t>中央衔接资金11.7万元</t>
  </si>
  <si>
    <t>v</t>
  </si>
  <si>
    <t>附件3：</t>
  </si>
  <si>
    <t>2023年堆龙德庆区涉农资金整合工作示范县统计表</t>
  </si>
  <si>
    <t>填报地（市）：堆龙德庆区财政局、乡村振兴局</t>
  </si>
  <si>
    <t>示范县名</t>
  </si>
  <si>
    <t>基本情况</t>
  </si>
  <si>
    <t>脱贫县涉农资金整合情况</t>
  </si>
  <si>
    <t>农村人口数（人）</t>
  </si>
  <si>
    <t>建档立卡脱贫人口数（人）</t>
  </si>
  <si>
    <t>脱贫村数</t>
  </si>
  <si>
    <t>贫困发生率（%）</t>
  </si>
  <si>
    <t>脱贫县类别</t>
  </si>
  <si>
    <t>计划脱贫时间（年）</t>
  </si>
  <si>
    <t>出台本年度整合实施方案时间（年）</t>
  </si>
  <si>
    <t>出台资金管理办法时间（年）</t>
  </si>
  <si>
    <t>2022年中央和自治区财政资金规模</t>
  </si>
  <si>
    <t>2023年整合范围资金总规模（万元）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</si>
  <si>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</si>
  <si>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</si>
  <si>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</si>
  <si>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</si>
  <si>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</si>
  <si>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</si>
  <si>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</si>
  <si>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①</t>
  </si>
  <si>
    <t>附件：4</t>
  </si>
  <si>
    <t>拉萨市堆龙德庆区2023年贫困县脱贫攻坚整合资金项目资产后续管理统计表</t>
  </si>
  <si>
    <t>项目资金
总规模
（万元）</t>
  </si>
  <si>
    <t>项目资产
预估总规模
（万元）</t>
  </si>
  <si>
    <t>项目所有权主体</t>
  </si>
  <si>
    <t>项目收益权主体</t>
  </si>
  <si>
    <t>项目经营权主体</t>
  </si>
  <si>
    <t>项目监督权主体</t>
  </si>
  <si>
    <t>项目处置权主体</t>
  </si>
  <si>
    <t>合 计</t>
  </si>
  <si>
    <t>一、生产发展（含产业项目）类</t>
  </si>
  <si>
    <t>堆龙净土公司</t>
  </si>
  <si>
    <t>易地扶贫搬迁群众</t>
  </si>
  <si>
    <t>堆龙德庆区人民政府</t>
  </si>
  <si>
    <t>通嘎社区</t>
  </si>
  <si>
    <t>色玛社区</t>
  </si>
  <si>
    <t>祥和苑社区</t>
  </si>
  <si>
    <r>
      <rPr>
        <sz val="10"/>
        <rFont val="仿宋"/>
        <charset val="134"/>
      </rPr>
      <t>堆龙德</t>
    </r>
    <r>
      <rPr>
        <sz val="10"/>
        <color rgb="FF000000"/>
        <rFont val="仿宋"/>
        <charset val="134"/>
      </rPr>
      <t>庆区古荣镇农业示范园区智慧农业建设项目</t>
    </r>
  </si>
  <si>
    <t>加入村委会</t>
  </si>
  <si>
    <t>二、美丽宜居整村推进类</t>
  </si>
  <si>
    <t>帮普村委会</t>
  </si>
  <si>
    <t>邦村村委会</t>
  </si>
  <si>
    <t>南巴村委会</t>
  </si>
  <si>
    <t>措麦村委会</t>
  </si>
</sst>
</file>

<file path=xl/styles.xml><?xml version="1.0" encoding="utf-8"?>
<styleSheet xmlns="http://schemas.openxmlformats.org/spreadsheetml/2006/main">
  <numFmts count="9">
    <numFmt numFmtId="176" formatCode="yyyy&quot;年&quot;m&quot;月&quot;;@"/>
    <numFmt numFmtId="177" formatCode="0.00000_ "/>
    <numFmt numFmtId="178" formatCode="0_ "/>
    <numFmt numFmtId="179" formatCode="0.00_ "/>
    <numFmt numFmtId="180" formatCode="0.00_);[Red]\(0.00\)"/>
    <numFmt numFmtId="181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5"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0"/>
      <color rgb="FF333333"/>
      <name val="仿宋"/>
      <charset val="134"/>
    </font>
    <font>
      <sz val="10"/>
      <color indexed="63"/>
      <name val="仿宋"/>
      <charset val="134"/>
    </font>
    <font>
      <sz val="10"/>
      <color indexed="63"/>
      <name val="楷体"/>
      <charset val="134"/>
    </font>
    <font>
      <sz val="9"/>
      <color indexed="63"/>
      <name val="仿宋"/>
      <charset val="134"/>
    </font>
    <font>
      <sz val="9"/>
      <color rgb="FF333333"/>
      <name val="仿宋"/>
      <charset val="134"/>
    </font>
    <font>
      <sz val="11"/>
      <color indexed="8"/>
      <name val="宋体"/>
      <charset val="134"/>
    </font>
    <font>
      <b/>
      <sz val="12"/>
      <name val="方正仿宋_GB18030"/>
      <charset val="134"/>
    </font>
    <font>
      <sz val="14"/>
      <name val="宋体"/>
      <charset val="134"/>
      <scheme val="minor"/>
    </font>
    <font>
      <b/>
      <sz val="14"/>
      <name val="方正仿宋_GB18030"/>
      <charset val="134"/>
    </font>
    <font>
      <sz val="14"/>
      <name val="宋体"/>
      <charset val="134"/>
    </font>
    <font>
      <sz val="1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b/>
      <sz val="14"/>
      <name val="宋体"/>
      <charset val="0"/>
      <scheme val="major"/>
    </font>
    <font>
      <b/>
      <sz val="12"/>
      <name val="方正仿宋_GB18030"/>
      <charset val="0"/>
    </font>
    <font>
      <b/>
      <sz val="14"/>
      <name val="方正仿宋_GB18030"/>
      <charset val="0"/>
    </font>
    <font>
      <sz val="14"/>
      <name val="方正仿宋_GBK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2"/>
      <color indexed="63"/>
      <name val="仿宋"/>
      <charset val="134"/>
    </font>
    <font>
      <b/>
      <sz val="16"/>
      <color rgb="FF000000"/>
      <name val="方正小标宋简体"/>
      <charset val="134"/>
    </font>
    <font>
      <b/>
      <sz val="16"/>
      <color indexed="8"/>
      <name val="方正小标宋简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0"/>
      <color indexed="8"/>
      <name val="仿宋_GB2312"/>
      <charset val="134"/>
    </font>
    <font>
      <b/>
      <sz val="12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color indexed="63"/>
      <name val="宋体"/>
      <charset val="134"/>
    </font>
    <font>
      <b/>
      <sz val="10"/>
      <color indexed="8"/>
      <name val="宋体"/>
      <charset val="134"/>
    </font>
    <font>
      <b/>
      <sz val="12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方正小标宋简体"/>
      <charset val="134"/>
    </font>
    <font>
      <sz val="11"/>
      <color indexed="8"/>
      <name val="仿宋"/>
      <charset val="134"/>
    </font>
    <font>
      <sz val="8"/>
      <color indexed="63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b/>
      <sz val="11"/>
      <color rgb="FF1F497D"/>
      <name val="宋体"/>
      <charset val="134"/>
    </font>
    <font>
      <b/>
      <sz val="15"/>
      <color rgb="FF1F497D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</font>
    <font>
      <sz val="11"/>
      <color rgb="FF000000"/>
      <name val="Tahoma"/>
      <charset val="134"/>
    </font>
    <font>
      <sz val="11"/>
      <color rgb="FF006100"/>
      <name val="宋体"/>
      <charset val="134"/>
    </font>
    <font>
      <b/>
      <sz val="13"/>
      <color rgb="FF1F497D"/>
      <name val="宋体"/>
      <charset val="134"/>
    </font>
    <font>
      <u/>
      <sz val="11"/>
      <color rgb="FF0000FF"/>
      <name val="宋体"/>
      <charset val="134"/>
    </font>
    <font>
      <sz val="11"/>
      <color rgb="FF9C0006"/>
      <name val="宋体"/>
      <charset val="134"/>
    </font>
    <font>
      <sz val="12"/>
      <name val="Times New Roman"/>
      <charset val="134"/>
    </font>
    <font>
      <sz val="11"/>
      <color rgb="FFFA7D00"/>
      <name val="宋体"/>
      <charset val="134"/>
    </font>
    <font>
      <b/>
      <sz val="18"/>
      <color rgb="FF1F497D"/>
      <name val="宋体"/>
      <charset val="134"/>
    </font>
    <font>
      <b/>
      <sz val="11"/>
      <color rgb="FFFFFFFF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134"/>
    </font>
    <font>
      <u/>
      <sz val="11"/>
      <color rgb="FF800080"/>
      <name val="宋体"/>
      <charset val="134"/>
    </font>
    <font>
      <b/>
      <sz val="11"/>
      <color rgb="FFFA7D00"/>
      <name val="宋体"/>
      <charset val="134"/>
    </font>
    <font>
      <sz val="10"/>
      <color rgb="FF000000"/>
      <name val="仿宋"/>
      <charset val="134"/>
    </font>
    <font>
      <b/>
      <sz val="9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A6BFDE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2">
    <xf numFmtId="0" fontId="0" fillId="0" borderId="0">
      <alignment vertical="center"/>
    </xf>
    <xf numFmtId="0" fontId="48" fillId="0" borderId="0">
      <alignment vertical="center"/>
    </xf>
    <xf numFmtId="0" fontId="48" fillId="0" borderId="0">
      <protection locked="0"/>
    </xf>
    <xf numFmtId="0" fontId="49" fillId="17" borderId="0" applyProtection="0">
      <alignment vertical="center"/>
    </xf>
    <xf numFmtId="0" fontId="48" fillId="16" borderId="0" applyProtection="0">
      <alignment vertical="center"/>
    </xf>
    <xf numFmtId="0" fontId="49" fillId="15" borderId="0" applyProtection="0">
      <alignment vertical="center"/>
    </xf>
    <xf numFmtId="0" fontId="48" fillId="20" borderId="0" applyProtection="0">
      <alignment vertical="center"/>
    </xf>
    <xf numFmtId="0" fontId="49" fillId="23" borderId="0" applyProtection="0">
      <alignment vertical="center"/>
    </xf>
    <xf numFmtId="0" fontId="48" fillId="0" borderId="0">
      <protection locked="0"/>
    </xf>
    <xf numFmtId="0" fontId="64" fillId="24" borderId="0" applyProtection="0">
      <alignment vertical="center"/>
    </xf>
    <xf numFmtId="0" fontId="49" fillId="19" borderId="0" applyProtection="0">
      <alignment vertical="center"/>
    </xf>
    <xf numFmtId="0" fontId="50" fillId="0" borderId="0" applyProtection="0">
      <alignment vertical="center"/>
    </xf>
    <xf numFmtId="0" fontId="55" fillId="9" borderId="0" applyProtection="0">
      <alignment vertical="center"/>
    </xf>
    <xf numFmtId="0" fontId="54" fillId="0" borderId="0" applyProtection="0">
      <alignment vertical="center"/>
    </xf>
    <xf numFmtId="0" fontId="61" fillId="0" borderId="0" applyProtection="0">
      <alignment vertical="center"/>
    </xf>
    <xf numFmtId="0" fontId="10" fillId="0" borderId="0">
      <alignment vertical="center"/>
    </xf>
    <xf numFmtId="0" fontId="49" fillId="12" borderId="0" applyProtection="0">
      <alignment vertical="center"/>
    </xf>
    <xf numFmtId="0" fontId="60" fillId="0" borderId="17" applyProtection="0">
      <alignment vertical="center"/>
    </xf>
    <xf numFmtId="0" fontId="1" fillId="0" borderId="0">
      <alignment vertical="center"/>
    </xf>
    <xf numFmtId="0" fontId="48" fillId="13" borderId="0" applyProtection="0">
      <alignment vertical="center"/>
    </xf>
    <xf numFmtId="0" fontId="49" fillId="10" borderId="0" applyProtection="0">
      <alignment vertical="center"/>
    </xf>
    <xf numFmtId="41" fontId="48" fillId="0" borderId="0" applyProtection="0">
      <alignment vertical="center"/>
    </xf>
    <xf numFmtId="0" fontId="69" fillId="0" borderId="0" applyProtection="0">
      <alignment vertical="center"/>
    </xf>
    <xf numFmtId="0" fontId="48" fillId="8" borderId="0" applyProtection="0">
      <alignment vertical="center"/>
    </xf>
    <xf numFmtId="0" fontId="62" fillId="21" borderId="18" applyProtection="0">
      <alignment vertical="center"/>
    </xf>
    <xf numFmtId="0" fontId="54" fillId="0" borderId="0">
      <protection locked="0"/>
    </xf>
    <xf numFmtId="0" fontId="58" fillId="11" borderId="0" applyProtection="0">
      <alignment vertical="center"/>
    </xf>
    <xf numFmtId="181" fontId="48" fillId="0" borderId="0" applyProtection="0">
      <alignment vertical="center"/>
    </xf>
    <xf numFmtId="0" fontId="48" fillId="5" borderId="0" applyProtection="0">
      <alignment vertical="center"/>
    </xf>
    <xf numFmtId="0" fontId="49" fillId="4" borderId="0" applyProtection="0">
      <alignment vertical="center"/>
    </xf>
    <xf numFmtId="0" fontId="57" fillId="0" borderId="0" applyProtection="0">
      <alignment vertical="center"/>
    </xf>
    <xf numFmtId="0" fontId="51" fillId="0" borderId="15" applyProtection="0">
      <alignment vertical="center"/>
    </xf>
    <xf numFmtId="0" fontId="53" fillId="7" borderId="16" applyProtection="0">
      <alignment vertical="center"/>
    </xf>
    <xf numFmtId="0" fontId="49" fillId="14" borderId="0" applyProtection="0">
      <alignment vertical="center"/>
    </xf>
    <xf numFmtId="0" fontId="59" fillId="0" borderId="0"/>
    <xf numFmtId="0" fontId="48" fillId="3" borderId="0" applyProtection="0">
      <alignment vertical="center"/>
    </xf>
    <xf numFmtId="0" fontId="48" fillId="0" borderId="0">
      <alignment vertical="center"/>
    </xf>
    <xf numFmtId="0" fontId="48" fillId="22" borderId="0">
      <protection locked="0"/>
    </xf>
    <xf numFmtId="0" fontId="66" fillId="0" borderId="0" applyProtection="0">
      <alignment vertical="center"/>
    </xf>
    <xf numFmtId="0" fontId="67" fillId="0" borderId="0" applyProtection="0">
      <alignment vertical="center"/>
    </xf>
    <xf numFmtId="0" fontId="10" fillId="0" borderId="0">
      <protection locked="0"/>
    </xf>
    <xf numFmtId="0" fontId="48" fillId="25" borderId="0" applyProtection="0">
      <alignment vertical="center"/>
    </xf>
    <xf numFmtId="9" fontId="48" fillId="0" borderId="0" applyProtection="0">
      <alignment vertical="center"/>
    </xf>
    <xf numFmtId="0" fontId="65" fillId="0" borderId="19" applyProtection="0">
      <alignment vertical="center"/>
    </xf>
    <xf numFmtId="0" fontId="52" fillId="0" borderId="0" applyProtection="0">
      <alignment vertical="center"/>
    </xf>
    <xf numFmtId="0" fontId="50" fillId="0" borderId="14" applyProtection="0">
      <alignment vertical="center"/>
    </xf>
    <xf numFmtId="0" fontId="68" fillId="26" borderId="20" applyProtection="0">
      <alignment vertical="center"/>
    </xf>
    <xf numFmtId="0" fontId="48" fillId="6" borderId="0" applyProtection="0">
      <alignment vertical="center"/>
    </xf>
    <xf numFmtId="0" fontId="49" fillId="27" borderId="0" applyProtection="0">
      <alignment vertical="center"/>
    </xf>
    <xf numFmtId="0" fontId="49" fillId="18" borderId="0" applyProtection="0">
      <alignment vertical="center"/>
    </xf>
    <xf numFmtId="0" fontId="10" fillId="0" borderId="0">
      <alignment vertical="center"/>
    </xf>
    <xf numFmtId="0" fontId="48" fillId="0" borderId="0" applyProtection="0"/>
    <xf numFmtId="0" fontId="48" fillId="29" borderId="0" applyProtection="0">
      <alignment vertical="center"/>
    </xf>
    <xf numFmtId="42" fontId="48" fillId="0" borderId="0" applyProtection="0">
      <alignment vertical="center"/>
    </xf>
    <xf numFmtId="0" fontId="48" fillId="28" borderId="0" applyProtection="0">
      <alignment vertical="center"/>
    </xf>
    <xf numFmtId="0" fontId="49" fillId="33" borderId="0" applyProtection="0">
      <alignment vertical="center"/>
    </xf>
    <xf numFmtId="0" fontId="48" fillId="31" borderId="21" applyProtection="0">
      <alignment vertical="center"/>
    </xf>
    <xf numFmtId="0" fontId="49" fillId="30" borderId="0" applyProtection="0">
      <alignment vertical="center"/>
    </xf>
    <xf numFmtId="0" fontId="48" fillId="0" borderId="0" applyProtection="0">
      <alignment vertical="center"/>
    </xf>
    <xf numFmtId="0" fontId="48" fillId="34" borderId="0" applyProtection="0">
      <alignment vertical="center"/>
    </xf>
    <xf numFmtId="0" fontId="48" fillId="0" borderId="0">
      <protection locked="0"/>
    </xf>
    <xf numFmtId="0" fontId="63" fillId="0" borderId="0" applyProtection="0"/>
    <xf numFmtId="0" fontId="48" fillId="32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/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63" fillId="0" borderId="0">
      <protection locked="0"/>
    </xf>
    <xf numFmtId="0" fontId="0" fillId="0" borderId="0">
      <alignment vertical="center"/>
    </xf>
    <xf numFmtId="43" fontId="48" fillId="0" borderId="0">
      <alignment vertical="top"/>
      <protection locked="0"/>
    </xf>
    <xf numFmtId="0" fontId="10" fillId="0" borderId="0" applyProtection="0"/>
    <xf numFmtId="0" fontId="70" fillId="26" borderId="16" applyProtection="0">
      <alignment vertical="center"/>
    </xf>
    <xf numFmtId="0" fontId="63" fillId="0" borderId="0"/>
    <xf numFmtId="0" fontId="10" fillId="0" borderId="0"/>
    <xf numFmtId="0" fontId="56" fillId="0" borderId="15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1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</cellStyleXfs>
  <cellXfs count="149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60" applyNumberFormat="1" applyFont="1" applyFill="1" applyBorder="1" applyAlignment="1">
      <alignment vertical="center"/>
      <protection locked="0"/>
    </xf>
    <xf numFmtId="0" fontId="18" fillId="0" borderId="0" xfId="60" applyNumberFormat="1" applyFont="1" applyFill="1" applyBorder="1" applyAlignment="1">
      <alignment vertical="center"/>
      <protection locked="0"/>
    </xf>
    <xf numFmtId="18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horizontal="center" vertical="center" wrapText="1"/>
    </xf>
    <xf numFmtId="10" fontId="16" fillId="0" borderId="3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1" fillId="0" borderId="5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79" fontId="23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78" fontId="26" fillId="0" borderId="2" xfId="0" applyNumberFormat="1" applyFont="1" applyFill="1" applyBorder="1" applyAlignment="1">
      <alignment horizontal="center" vertical="center" wrapText="1"/>
    </xf>
    <xf numFmtId="179" fontId="27" fillId="0" borderId="2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 wrapText="1"/>
    </xf>
    <xf numFmtId="179" fontId="28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179" fontId="29" fillId="0" borderId="2" xfId="0" applyNumberFormat="1" applyFont="1" applyFill="1" applyBorder="1" applyAlignment="1">
      <alignment horizontal="center" vertical="center" wrapText="1"/>
    </xf>
    <xf numFmtId="178" fontId="20" fillId="0" borderId="2" xfId="15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178" fontId="21" fillId="0" borderId="2" xfId="0" applyNumberFormat="1" applyFont="1" applyFill="1" applyBorder="1" applyAlignment="1">
      <alignment horizontal="left" vertical="center" wrapText="1"/>
    </xf>
    <xf numFmtId="179" fontId="29" fillId="0" borderId="2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57" fontId="20" fillId="0" borderId="2" xfId="0" applyNumberFormat="1" applyFont="1" applyFill="1" applyBorder="1" applyAlignment="1">
      <alignment horizontal="center" vertical="center" wrapText="1"/>
    </xf>
    <xf numFmtId="58" fontId="20" fillId="0" borderId="2" xfId="0" applyNumberFormat="1" applyFont="1" applyFill="1" applyBorder="1" applyAlignment="1">
      <alignment horizontal="center" vertical="center" wrapText="1"/>
    </xf>
    <xf numFmtId="178" fontId="21" fillId="0" borderId="2" xfId="76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9" fontId="24" fillId="0" borderId="0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79" fontId="25" fillId="0" borderId="9" xfId="0" applyNumberFormat="1" applyFont="1" applyFill="1" applyBorder="1" applyAlignment="1">
      <alignment horizontal="center" vertical="center" wrapText="1"/>
    </xf>
    <xf numFmtId="179" fontId="25" fillId="0" borderId="8" xfId="0" applyNumberFormat="1" applyFont="1" applyFill="1" applyBorder="1" applyAlignment="1">
      <alignment horizontal="center" vertical="center" wrapText="1"/>
    </xf>
    <xf numFmtId="179" fontId="25" fillId="0" borderId="10" xfId="0" applyNumberFormat="1" applyFont="1" applyFill="1" applyBorder="1" applyAlignment="1">
      <alignment horizontal="center" vertical="center" wrapText="1"/>
    </xf>
    <xf numFmtId="179" fontId="25" fillId="0" borderId="2" xfId="0" applyNumberFormat="1" applyFont="1" applyFill="1" applyBorder="1" applyAlignment="1">
      <alignment horizontal="center" vertical="center" wrapText="1"/>
    </xf>
    <xf numFmtId="178" fontId="26" fillId="0" borderId="2" xfId="0" applyNumberFormat="1" applyFont="1" applyFill="1" applyBorder="1" applyAlignment="1">
      <alignment horizontal="left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7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31" fontId="21" fillId="0" borderId="2" xfId="0" applyNumberFormat="1" applyFont="1" applyFill="1" applyBorder="1" applyAlignment="1">
      <alignment horizontal="center" vertical="center" wrapText="1"/>
    </xf>
    <xf numFmtId="179" fontId="21" fillId="0" borderId="2" xfId="76" applyNumberFormat="1" applyFont="1" applyFill="1" applyBorder="1" applyAlignment="1" applyProtection="1">
      <alignment horizontal="center" vertical="center" wrapText="1"/>
    </xf>
    <xf numFmtId="0" fontId="21" fillId="0" borderId="2" xfId="76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79" fontId="2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31" fontId="20" fillId="0" borderId="2" xfId="0" applyNumberFormat="1" applyFont="1" applyFill="1" applyBorder="1" applyAlignment="1">
      <alignment horizontal="center" vertical="center" wrapText="1"/>
    </xf>
    <xf numFmtId="179" fontId="22" fillId="0" borderId="2" xfId="0" applyNumberFormat="1" applyFont="1" applyFill="1" applyBorder="1" applyAlignment="1">
      <alignment horizontal="center" vertical="center" wrapText="1"/>
    </xf>
    <xf numFmtId="179" fontId="32" fillId="0" borderId="0" xfId="0" applyNumberFormat="1" applyFont="1" applyFill="1" applyBorder="1" applyAlignment="1">
      <alignment vertical="center" wrapText="1"/>
    </xf>
    <xf numFmtId="177" fontId="21" fillId="0" borderId="2" xfId="0" applyNumberFormat="1" applyFont="1" applyFill="1" applyBorder="1" applyAlignment="1">
      <alignment horizontal="center" vertical="center" wrapText="1"/>
    </xf>
    <xf numFmtId="179" fontId="25" fillId="0" borderId="2" xfId="76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178" fontId="24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25" fillId="0" borderId="6" xfId="0" applyNumberFormat="1" applyFont="1" applyFill="1" applyBorder="1" applyAlignment="1">
      <alignment horizontal="center" vertical="center" wrapText="1"/>
    </xf>
    <xf numFmtId="178" fontId="25" fillId="0" borderId="6" xfId="0" applyNumberFormat="1" applyFont="1" applyFill="1" applyBorder="1" applyAlignment="1">
      <alignment horizontal="center" vertical="center" wrapText="1"/>
    </xf>
    <xf numFmtId="179" fontId="25" fillId="0" borderId="7" xfId="0" applyNumberFormat="1" applyFont="1" applyFill="1" applyBorder="1" applyAlignment="1">
      <alignment horizontal="center" vertical="center" wrapText="1"/>
    </xf>
    <xf numFmtId="178" fontId="25" fillId="0" borderId="7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 wrapText="1"/>
    </xf>
    <xf numFmtId="178" fontId="25" fillId="0" borderId="8" xfId="0" applyNumberFormat="1" applyFont="1" applyFill="1" applyBorder="1" applyAlignment="1">
      <alignment horizontal="center" vertical="center" wrapText="1"/>
    </xf>
    <xf numFmtId="178" fontId="25" fillId="0" borderId="10" xfId="0" applyNumberFormat="1" applyFont="1" applyFill="1" applyBorder="1" applyAlignment="1">
      <alignment horizontal="center" vertical="center" wrapText="1"/>
    </xf>
    <xf numFmtId="178" fontId="25" fillId="0" borderId="11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78" fontId="25" fillId="0" borderId="2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3" fillId="0" borderId="0" xfId="60" applyNumberFormat="1" applyFont="1" applyFill="1" applyBorder="1" applyAlignment="1">
      <alignment horizontal="left" vertical="center"/>
      <protection locked="0"/>
    </xf>
    <xf numFmtId="0" fontId="18" fillId="0" borderId="0" xfId="60" applyNumberFormat="1" applyFont="1" applyFill="1" applyBorder="1" applyAlignment="1">
      <alignment horizontal="center" vertical="center"/>
      <protection locked="0"/>
    </xf>
    <xf numFmtId="0" fontId="34" fillId="0" borderId="0" xfId="64" applyNumberFormat="1" applyFont="1" applyFill="1" applyBorder="1" applyAlignment="1">
      <alignment horizontal="center" vertical="center" wrapText="1"/>
    </xf>
    <xf numFmtId="0" fontId="35" fillId="0" borderId="0" xfId="64" applyNumberFormat="1" applyFont="1" applyFill="1" applyBorder="1" applyAlignment="1">
      <alignment horizontal="center" vertical="center" wrapText="1"/>
    </xf>
    <xf numFmtId="0" fontId="36" fillId="0" borderId="0" xfId="64" applyNumberFormat="1" applyFont="1" applyFill="1" applyBorder="1" applyAlignment="1">
      <alignment horizontal="left" vertical="center" wrapText="1"/>
    </xf>
    <xf numFmtId="0" fontId="37" fillId="0" borderId="0" xfId="64" applyNumberFormat="1" applyFont="1" applyFill="1" applyBorder="1" applyAlignment="1">
      <alignment horizontal="left" vertical="center" wrapText="1"/>
    </xf>
    <xf numFmtId="0" fontId="37" fillId="0" borderId="0" xfId="64" applyNumberFormat="1" applyFont="1" applyFill="1" applyBorder="1" applyAlignment="1">
      <alignment horizontal="center" vertical="center" wrapText="1"/>
    </xf>
    <xf numFmtId="0" fontId="38" fillId="0" borderId="2" xfId="64" applyNumberFormat="1" applyFont="1" applyFill="1" applyBorder="1" applyAlignment="1">
      <alignment horizontal="center" vertical="center" wrapText="1"/>
    </xf>
    <xf numFmtId="0" fontId="38" fillId="0" borderId="8" xfId="64" applyNumberFormat="1" applyFont="1" applyFill="1" applyBorder="1" applyAlignment="1">
      <alignment horizontal="center" vertical="center" wrapText="1"/>
    </xf>
    <xf numFmtId="0" fontId="38" fillId="0" borderId="9" xfId="64" applyNumberFormat="1" applyFont="1" applyFill="1" applyBorder="1" applyAlignment="1">
      <alignment horizontal="center" vertical="center" wrapText="1"/>
    </xf>
    <xf numFmtId="0" fontId="39" fillId="0" borderId="2" xfId="64" applyNumberFormat="1" applyFont="1" applyFill="1" applyBorder="1" applyAlignment="1">
      <alignment horizontal="center" vertical="center" wrapText="1"/>
    </xf>
    <xf numFmtId="0" fontId="40" fillId="0" borderId="2" xfId="64" applyNumberFormat="1" applyFont="1" applyFill="1" applyBorder="1" applyAlignment="1">
      <alignment horizontal="center" vertical="center" wrapText="1"/>
    </xf>
    <xf numFmtId="0" fontId="38" fillId="0" borderId="2" xfId="64" applyNumberFormat="1" applyFont="1" applyFill="1" applyBorder="1" applyAlignment="1">
      <alignment horizontal="left" vertical="center" wrapText="1"/>
    </xf>
    <xf numFmtId="0" fontId="41" fillId="0" borderId="2" xfId="60" applyNumberFormat="1" applyFont="1" applyFill="1" applyBorder="1" applyAlignment="1">
      <alignment horizontal="center" vertical="center"/>
      <protection locked="0"/>
    </xf>
    <xf numFmtId="179" fontId="1" fillId="0" borderId="2" xfId="0" applyNumberFormat="1" applyFont="1" applyFill="1" applyBorder="1" applyAlignment="1">
      <alignment horizontal="center" vertical="center" wrapText="1"/>
    </xf>
    <xf numFmtId="0" fontId="42" fillId="0" borderId="2" xfId="64" applyNumberFormat="1" applyFont="1" applyFill="1" applyBorder="1" applyAlignment="1">
      <alignment horizontal="center" vertical="center" wrapText="1"/>
    </xf>
    <xf numFmtId="179" fontId="43" fillId="2" borderId="2" xfId="64" applyNumberFormat="1" applyFont="1" applyFill="1" applyBorder="1" applyAlignment="1">
      <alignment horizontal="center" vertical="center" wrapText="1"/>
    </xf>
    <xf numFmtId="0" fontId="44" fillId="0" borderId="2" xfId="64" applyNumberFormat="1" applyFont="1" applyFill="1" applyBorder="1" applyAlignment="1">
      <alignment horizontal="center" vertical="center" wrapText="1"/>
    </xf>
    <xf numFmtId="0" fontId="18" fillId="0" borderId="2" xfId="60" applyNumberFormat="1" applyFont="1" applyFill="1" applyBorder="1" applyAlignment="1">
      <alignment horizontal="center" vertical="center"/>
      <protection locked="0"/>
    </xf>
    <xf numFmtId="0" fontId="45" fillId="0" borderId="1" xfId="64" applyNumberFormat="1" applyFont="1" applyFill="1" applyBorder="1" applyAlignment="1">
      <alignment horizontal="center" vertical="center" wrapText="1"/>
    </xf>
    <xf numFmtId="0" fontId="46" fillId="0" borderId="1" xfId="64" applyNumberFormat="1" applyFont="1" applyFill="1" applyBorder="1" applyAlignment="1">
      <alignment horizontal="center" vertical="center" wrapText="1"/>
    </xf>
    <xf numFmtId="0" fontId="38" fillId="0" borderId="2" xfId="64" applyNumberFormat="1" applyFont="1" applyFill="1" applyBorder="1" applyAlignment="1">
      <alignment horizontal="center" vertical="center"/>
    </xf>
    <xf numFmtId="0" fontId="47" fillId="0" borderId="2" xfId="60" applyNumberFormat="1" applyFont="1" applyFill="1" applyBorder="1" applyAlignment="1">
      <alignment horizontal="center" vertical="center" wrapText="1"/>
      <protection locked="0"/>
    </xf>
    <xf numFmtId="0" fontId="41" fillId="0" borderId="6" xfId="60" applyNumberFormat="1" applyFont="1" applyFill="1" applyBorder="1" applyAlignment="1">
      <alignment horizontal="center" vertical="center"/>
      <protection locked="0"/>
    </xf>
    <xf numFmtId="0" fontId="41" fillId="0" borderId="2" xfId="60" applyNumberFormat="1" applyFont="1" applyFill="1" applyBorder="1" applyAlignment="1">
      <alignment horizontal="center" vertical="center" wrapText="1"/>
      <protection locked="0"/>
    </xf>
    <xf numFmtId="179" fontId="18" fillId="0" borderId="2" xfId="60" applyNumberFormat="1" applyFont="1" applyFill="1" applyBorder="1" applyAlignment="1">
      <alignment horizontal="center" vertical="center"/>
      <protection locked="0"/>
    </xf>
  </cellXfs>
  <cellStyles count="82">
    <cellStyle name="常规" xfId="0" builtinId="0"/>
    <cellStyle name="常规 100" xfId="1"/>
    <cellStyle name="常规 51" xfId="2"/>
    <cellStyle name="强调文字颜色 3" xfId="3" builtinId="37"/>
    <cellStyle name="40% - 强调文字颜色 2" xfId="4" builtinId="35"/>
    <cellStyle name="60% - 强调文字颜色 2" xfId="5" builtinId="36"/>
    <cellStyle name="40% - 强调文字颜色 1" xfId="6" builtinId="31"/>
    <cellStyle name="强调文字颜色 2" xfId="7" builtinId="33"/>
    <cellStyle name="常规 14 10" xfId="8"/>
    <cellStyle name="适中" xfId="9" builtinId="28"/>
    <cellStyle name="强调文字颜色 1" xfId="10" builtinId="29"/>
    <cellStyle name="标题 4" xfId="11" builtinId="19"/>
    <cellStyle name="好" xfId="12" builtinId="26"/>
    <cellStyle name="常规 22" xfId="13"/>
    <cellStyle name="标题" xfId="14" builtinId="15"/>
    <cellStyle name="常规 3" xfId="15"/>
    <cellStyle name="60% - 强调文字颜色 1" xfId="16" builtinId="32"/>
    <cellStyle name="链接单元格" xfId="17" builtinId="24"/>
    <cellStyle name="常规 6" xfId="18"/>
    <cellStyle name="40% - 强调文字颜色 3" xfId="19" builtinId="39"/>
    <cellStyle name="强调文字颜色 4" xfId="20" builtinId="41"/>
    <cellStyle name="千位分隔[0]" xfId="21" builtinId="6"/>
    <cellStyle name="已访问的超链接" xfId="22" builtinId="9"/>
    <cellStyle name="20% - 强调文字颜色 4" xfId="23" builtinId="42"/>
    <cellStyle name="检查单元格" xfId="24" builtinId="23"/>
    <cellStyle name="常规 73" xfId="25"/>
    <cellStyle name="差" xfId="26" builtinId="27"/>
    <cellStyle name="货币" xfId="27" builtinId="4"/>
    <cellStyle name="20% - 强调文字颜色 3" xfId="28" builtinId="38"/>
    <cellStyle name="60% - 强调文字颜色 6" xfId="29" builtinId="52"/>
    <cellStyle name="超链接" xfId="30" builtinId="8"/>
    <cellStyle name="标题 1" xfId="31" builtinId="16"/>
    <cellStyle name="输入" xfId="32" builtinId="20"/>
    <cellStyle name="60% - 强调文字颜色 5" xfId="33" builtinId="48"/>
    <cellStyle name="常规_重新梳理十二五项目-3-10金主任办后改建设内容" xfId="34"/>
    <cellStyle name="20% - 强调文字颜色 2" xfId="35" builtinId="34"/>
    <cellStyle name="常规 12 3 2 2 2" xfId="36"/>
    <cellStyle name="20% - 强调文字颜色 2 7 4 4" xfId="37"/>
    <cellStyle name="警告文本" xfId="38" builtinId="11"/>
    <cellStyle name="常规_整合明细.更新" xfId="39"/>
    <cellStyle name="常规 2 2 6" xfId="40"/>
    <cellStyle name="20% - 强调文字颜色 1" xfId="41" builtinId="30"/>
    <cellStyle name="百分比" xfId="42" builtinId="5"/>
    <cellStyle name="汇总" xfId="43" builtinId="25"/>
    <cellStyle name="解释性文本" xfId="44" builtinId="53"/>
    <cellStyle name="标题 3" xfId="45" builtinId="18"/>
    <cellStyle name="输出" xfId="46" builtinId="21"/>
    <cellStyle name="40% - 强调文字颜色 4" xfId="47" builtinId="43"/>
    <cellStyle name="强调文字颜色 5" xfId="48" builtinId="45"/>
    <cellStyle name="60% - 强调文字颜色 3" xfId="49" builtinId="40"/>
    <cellStyle name="常规 10" xfId="50"/>
    <cellStyle name="常规 2 2" xfId="51"/>
    <cellStyle name="20% - 强调文字颜色 5" xfId="52" builtinId="46"/>
    <cellStyle name="货币[0]" xfId="53" builtinId="7"/>
    <cellStyle name="40% - 强调文字颜色 5" xfId="54" builtinId="47"/>
    <cellStyle name="强调文字颜色 6" xfId="55" builtinId="49"/>
    <cellStyle name="注释" xfId="56" builtinId="10"/>
    <cellStyle name="60% - 强调文字颜色 4" xfId="57" builtinId="44"/>
    <cellStyle name="常规 11" xfId="58"/>
    <cellStyle name="20% - 强调文字颜色 6" xfId="59" builtinId="50"/>
    <cellStyle name="常规_副本西藏自治区贫困县统筹整合使用财政涉农资金情况统计表（模版）参考表" xfId="60"/>
    <cellStyle name="常规_项目投入明细_10" xfId="61"/>
    <cellStyle name="40% - 强调文字颜色 6" xfId="62" builtinId="51"/>
    <cellStyle name="常规 3 2 4" xfId="63"/>
    <cellStyle name="常规 2" xfId="64"/>
    <cellStyle name="常规 101 2" xfId="65"/>
    <cellStyle name="常规_扶贫资金整合明细表.调整" xfId="66"/>
    <cellStyle name="常规 10 5" xfId="67"/>
    <cellStyle name="常规_项目投入明细_8" xfId="68"/>
    <cellStyle name="样式 15" xfId="69"/>
    <cellStyle name="千位分隔" xfId="70" builtinId="3"/>
    <cellStyle name="常规 2 2 2 2" xfId="71"/>
    <cellStyle name="计算" xfId="72" builtinId="22"/>
    <cellStyle name="常规_项目投入明细_11" xfId="73"/>
    <cellStyle name="常规 8" xfId="74"/>
    <cellStyle name="标题 2" xfId="75" builtinId="17"/>
    <cellStyle name="常规_Sheet1" xfId="76"/>
    <cellStyle name="常规 2 2 18" xfId="77"/>
    <cellStyle name="常规 16" xfId="78"/>
    <cellStyle name="常规 2 2 2" xfId="79"/>
    <cellStyle name="常规 2 2 3" xfId="80"/>
    <cellStyle name="常规 7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19050</xdr:colOff>
      <xdr:row>23</xdr:row>
      <xdr:rowOff>0</xdr:rowOff>
    </xdr:from>
    <xdr:to>
      <xdr:col>13</xdr:col>
      <xdr:colOff>38735</xdr:colOff>
      <xdr:row>23</xdr:row>
      <xdr:rowOff>191135</xdr:rowOff>
    </xdr:to>
    <xdr:pic>
      <xdr:nvPicPr>
        <xdr:cNvPr id="2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0420" y="2349500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133350</xdr:colOff>
      <xdr:row>23</xdr:row>
      <xdr:rowOff>0</xdr:rowOff>
    </xdr:from>
    <xdr:to>
      <xdr:col>14</xdr:col>
      <xdr:colOff>266700</xdr:colOff>
      <xdr:row>23</xdr:row>
      <xdr:rowOff>191135</xdr:rowOff>
    </xdr:to>
    <xdr:pic>
      <xdr:nvPicPr>
        <xdr:cNvPr id="3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2475825" y="2349500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19050</xdr:colOff>
      <xdr:row>23</xdr:row>
      <xdr:rowOff>191135</xdr:rowOff>
    </xdr:to>
    <xdr:pic>
      <xdr:nvPicPr>
        <xdr:cNvPr id="4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42140" y="2349500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23</xdr:row>
      <xdr:rowOff>0</xdr:rowOff>
    </xdr:from>
    <xdr:to>
      <xdr:col>16</xdr:col>
      <xdr:colOff>38735</xdr:colOff>
      <xdr:row>23</xdr:row>
      <xdr:rowOff>191135</xdr:rowOff>
    </xdr:to>
    <xdr:pic>
      <xdr:nvPicPr>
        <xdr:cNvPr id="5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1190" y="2349500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1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2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2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3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3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4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4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6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6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7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7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8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8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9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9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92375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0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0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92375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19050</xdr:colOff>
      <xdr:row>13</xdr:row>
      <xdr:rowOff>0</xdr:rowOff>
    </xdr:from>
    <xdr:to>
      <xdr:col>13</xdr:col>
      <xdr:colOff>38735</xdr:colOff>
      <xdr:row>13</xdr:row>
      <xdr:rowOff>191135</xdr:rowOff>
    </xdr:to>
    <xdr:pic>
      <xdr:nvPicPr>
        <xdr:cNvPr id="108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0420" y="12322175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133350</xdr:colOff>
      <xdr:row>13</xdr:row>
      <xdr:rowOff>0</xdr:rowOff>
    </xdr:from>
    <xdr:to>
      <xdr:col>14</xdr:col>
      <xdr:colOff>266700</xdr:colOff>
      <xdr:row>13</xdr:row>
      <xdr:rowOff>191135</xdr:rowOff>
    </xdr:to>
    <xdr:pic>
      <xdr:nvPicPr>
        <xdr:cNvPr id="109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2475825" y="12322175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19050</xdr:colOff>
      <xdr:row>13</xdr:row>
      <xdr:rowOff>191135</xdr:rowOff>
    </xdr:to>
    <xdr:pic>
      <xdr:nvPicPr>
        <xdr:cNvPr id="110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42140" y="12322175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13</xdr:row>
      <xdr:rowOff>0</xdr:rowOff>
    </xdr:from>
    <xdr:to>
      <xdr:col>16</xdr:col>
      <xdr:colOff>38735</xdr:colOff>
      <xdr:row>13</xdr:row>
      <xdr:rowOff>191135</xdr:rowOff>
    </xdr:to>
    <xdr:pic>
      <xdr:nvPicPr>
        <xdr:cNvPr id="111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1190" y="12322175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133350</xdr:colOff>
      <xdr:row>13</xdr:row>
      <xdr:rowOff>0</xdr:rowOff>
    </xdr:from>
    <xdr:to>
      <xdr:col>9</xdr:col>
      <xdr:colOff>266700</xdr:colOff>
      <xdr:row>13</xdr:row>
      <xdr:rowOff>191135</xdr:rowOff>
    </xdr:to>
    <xdr:pic>
      <xdr:nvPicPr>
        <xdr:cNvPr id="112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5621000" y="12322175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3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4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5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6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7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8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9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20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1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2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3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4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5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6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7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8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29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0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1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2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3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4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5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6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7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8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9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40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1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2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3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4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5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6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7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8" name="文本框 2"/>
        <xdr:cNvSpPr/>
      </xdr:nvSpPr>
      <xdr:spPr>
        <a:xfrm>
          <a:off x="4810760" y="2492375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49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0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1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2" name="文本框 2"/>
        <xdr:cNvSpPr/>
      </xdr:nvSpPr>
      <xdr:spPr>
        <a:xfrm>
          <a:off x="3839210" y="2492375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3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4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5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6" name="文本框 2"/>
        <xdr:cNvSpPr/>
      </xdr:nvSpPr>
      <xdr:spPr>
        <a:xfrm>
          <a:off x="4810760" y="2492375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7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8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9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60" name="文本框 2"/>
        <xdr:cNvSpPr/>
      </xdr:nvSpPr>
      <xdr:spPr>
        <a:xfrm>
          <a:off x="3839210" y="2492375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1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2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3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4" name="文本框 2"/>
        <xdr:cNvSpPr/>
      </xdr:nvSpPr>
      <xdr:spPr>
        <a:xfrm>
          <a:off x="4810760" y="2492375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5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6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7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8" name="文本框 2"/>
        <xdr:cNvSpPr/>
      </xdr:nvSpPr>
      <xdr:spPr>
        <a:xfrm>
          <a:off x="3839210" y="2492375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69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0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1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2" name="文本框 2"/>
        <xdr:cNvSpPr/>
      </xdr:nvSpPr>
      <xdr:spPr>
        <a:xfrm>
          <a:off x="4810760" y="2492375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3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4" name="文本框 2"/>
        <xdr:cNvSpPr/>
      </xdr:nvSpPr>
      <xdr:spPr>
        <a:xfrm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5" name="文本框 2"/>
        <xdr:cNvSpPr/>
      </xdr:nvSpPr>
      <xdr:spPr>
        <a:xfrm rot="1260000">
          <a:off x="3839210" y="2492375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19050</xdr:colOff>
      <xdr:row>23</xdr:row>
      <xdr:rowOff>0</xdr:rowOff>
    </xdr:from>
    <xdr:to>
      <xdr:col>13</xdr:col>
      <xdr:colOff>38735</xdr:colOff>
      <xdr:row>23</xdr:row>
      <xdr:rowOff>190500</xdr:rowOff>
    </xdr:to>
    <xdr:pic>
      <xdr:nvPicPr>
        <xdr:cNvPr id="176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40420" y="23495000"/>
          <a:ext cx="19685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133350</xdr:colOff>
      <xdr:row>23</xdr:row>
      <xdr:rowOff>0</xdr:rowOff>
    </xdr:from>
    <xdr:to>
      <xdr:col>14</xdr:col>
      <xdr:colOff>266700</xdr:colOff>
      <xdr:row>23</xdr:row>
      <xdr:rowOff>190500</xdr:rowOff>
    </xdr:to>
    <xdr:pic>
      <xdr:nvPicPr>
        <xdr:cNvPr id="177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2475825" y="23495000"/>
          <a:ext cx="13335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19050</xdr:colOff>
      <xdr:row>23</xdr:row>
      <xdr:rowOff>190500</xdr:rowOff>
    </xdr:to>
    <xdr:pic>
      <xdr:nvPicPr>
        <xdr:cNvPr id="178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42140" y="23495000"/>
          <a:ext cx="19050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23</xdr:row>
      <xdr:rowOff>0</xdr:rowOff>
    </xdr:from>
    <xdr:to>
      <xdr:col>16</xdr:col>
      <xdr:colOff>38735</xdr:colOff>
      <xdr:row>23</xdr:row>
      <xdr:rowOff>190500</xdr:rowOff>
    </xdr:to>
    <xdr:pic>
      <xdr:nvPicPr>
        <xdr:cNvPr id="179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1190" y="23495000"/>
          <a:ext cx="19685" cy="190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2" name="Line 1"/>
        <xdr:cNvSpPr/>
      </xdr:nvSpPr>
      <xdr:spPr>
        <a:xfrm>
          <a:off x="81273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3" name="Line 2"/>
        <xdr:cNvSpPr/>
      </xdr:nvSpPr>
      <xdr:spPr>
        <a:xfrm>
          <a:off x="97656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4" name="Line 1"/>
        <xdr:cNvSpPr/>
      </xdr:nvSpPr>
      <xdr:spPr>
        <a:xfrm>
          <a:off x="81273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5" name="Line 2"/>
        <xdr:cNvSpPr/>
      </xdr:nvSpPr>
      <xdr:spPr>
        <a:xfrm>
          <a:off x="9765665" y="0"/>
          <a:ext cx="0" cy="0"/>
        </a:xfrm>
        <a:prstGeom prst="line">
          <a:avLst/>
        </a:prstGeom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view="pageBreakPreview" zoomScaleNormal="100" workbookViewId="0">
      <selection activeCell="H54" sqref="H54"/>
    </sheetView>
  </sheetViews>
  <sheetFormatPr defaultColWidth="9" defaultRowHeight="15.75" outlineLevelCol="7"/>
  <cols>
    <col min="1" max="1" width="6" style="15" customWidth="1"/>
    <col min="2" max="2" width="31.625" style="15" customWidth="1"/>
    <col min="3" max="3" width="11.1833333333333" style="15" customWidth="1"/>
    <col min="4" max="4" width="11.6333333333333" style="15" customWidth="1"/>
    <col min="5" max="5" width="11.8166666666667" style="15" customWidth="1"/>
    <col min="6" max="6" width="11.125" style="15" customWidth="1"/>
    <col min="7" max="7" width="11.7583333333333" style="15" customWidth="1"/>
    <col min="8" max="8" width="8.63333333333333" style="15" customWidth="1"/>
    <col min="9" max="9" width="9" style="15"/>
    <col min="10" max="10" width="9.375" style="15"/>
    <col min="11" max="11" width="11.7583333333333" style="15" customWidth="1"/>
    <col min="12" max="16384" width="9" style="15"/>
  </cols>
  <sheetData>
    <row r="1" spans="1:8">
      <c r="A1" s="123" t="s">
        <v>0</v>
      </c>
      <c r="B1" s="123"/>
      <c r="C1" s="124"/>
      <c r="D1" s="124"/>
      <c r="E1" s="124"/>
      <c r="F1" s="124"/>
      <c r="G1" s="124"/>
      <c r="H1" s="124"/>
    </row>
    <row r="2" ht="21" spans="1:8">
      <c r="A2" s="125" t="s">
        <v>1</v>
      </c>
      <c r="B2" s="126"/>
      <c r="C2" s="126"/>
      <c r="D2" s="126"/>
      <c r="E2" s="126"/>
      <c r="F2" s="126"/>
      <c r="G2" s="126"/>
      <c r="H2" s="126"/>
    </row>
    <row r="3" spans="1:8">
      <c r="A3" s="127" t="s">
        <v>2</v>
      </c>
      <c r="B3" s="128"/>
      <c r="C3" s="129"/>
      <c r="D3" s="129"/>
      <c r="E3" s="142"/>
      <c r="F3" s="142"/>
      <c r="G3" s="143" t="s">
        <v>3</v>
      </c>
      <c r="H3" s="143"/>
    </row>
    <row r="4" ht="14.25" spans="1:8">
      <c r="A4" s="130" t="s">
        <v>4</v>
      </c>
      <c r="B4" s="130" t="s">
        <v>5</v>
      </c>
      <c r="C4" s="131" t="s">
        <v>6</v>
      </c>
      <c r="D4" s="132"/>
      <c r="E4" s="130" t="s">
        <v>7</v>
      </c>
      <c r="F4" s="130"/>
      <c r="G4" s="130"/>
      <c r="H4" s="144" t="s">
        <v>8</v>
      </c>
    </row>
    <row r="5" ht="25.5" spans="1:8">
      <c r="A5" s="130"/>
      <c r="B5" s="130"/>
      <c r="C5" s="130" t="s">
        <v>9</v>
      </c>
      <c r="D5" s="130" t="s">
        <v>10</v>
      </c>
      <c r="E5" s="130" t="s">
        <v>9</v>
      </c>
      <c r="F5" s="131" t="s">
        <v>11</v>
      </c>
      <c r="G5" s="131" t="s">
        <v>12</v>
      </c>
      <c r="H5" s="144"/>
    </row>
    <row r="6" ht="14.25" spans="1:8">
      <c r="A6" s="130" t="s">
        <v>13</v>
      </c>
      <c r="B6" s="130">
        <v>1</v>
      </c>
      <c r="C6" s="130" t="s">
        <v>14</v>
      </c>
      <c r="D6" s="130">
        <v>3</v>
      </c>
      <c r="E6" s="130" t="s">
        <v>15</v>
      </c>
      <c r="F6" s="130" t="s">
        <v>16</v>
      </c>
      <c r="G6" s="130">
        <v>7</v>
      </c>
      <c r="H6" s="130">
        <v>8</v>
      </c>
    </row>
    <row r="7" ht="16.5" spans="1:8">
      <c r="A7" s="130" t="s">
        <v>17</v>
      </c>
      <c r="B7" s="133" t="s">
        <v>18</v>
      </c>
      <c r="C7" s="133">
        <f>C8+C9+C10+C11+C13+C14+C21</f>
        <v>13666.01</v>
      </c>
      <c r="D7" s="133">
        <f>D8+D9+D10+D11+D13+D14+D21</f>
        <v>13666.01</v>
      </c>
      <c r="E7" s="133">
        <f>E8+E9+E10+E11+E13+E14+E21</f>
        <v>15295.08</v>
      </c>
      <c r="F7" s="133">
        <f>F8+F9+F10+F11+F13+F14+F21</f>
        <v>15295.08</v>
      </c>
      <c r="G7" s="133">
        <f>G8+G9+G10+G11+G13+G14+G21</f>
        <v>15295.08</v>
      </c>
      <c r="H7" s="136"/>
    </row>
    <row r="8" ht="14.25" spans="1:8">
      <c r="A8" s="134">
        <v>1</v>
      </c>
      <c r="B8" s="135" t="s">
        <v>19</v>
      </c>
      <c r="C8" s="136">
        <f>11578.56+1532</f>
        <v>13110.56</v>
      </c>
      <c r="D8" s="136">
        <f>11578.56+1532</f>
        <v>13110.56</v>
      </c>
      <c r="E8" s="136">
        <v>15295.08</v>
      </c>
      <c r="F8" s="136">
        <v>15295.08</v>
      </c>
      <c r="G8" s="136">
        <v>15295.08</v>
      </c>
      <c r="H8" s="136"/>
    </row>
    <row r="9" ht="14.25" spans="1:8">
      <c r="A9" s="134">
        <v>2</v>
      </c>
      <c r="B9" s="135" t="s">
        <v>20</v>
      </c>
      <c r="C9" s="136"/>
      <c r="D9" s="136"/>
      <c r="E9" s="136"/>
      <c r="F9" s="136"/>
      <c r="G9" s="136"/>
      <c r="H9" s="136"/>
    </row>
    <row r="10" ht="14.25" spans="1:8">
      <c r="A10" s="134">
        <v>3</v>
      </c>
      <c r="B10" s="135" t="s">
        <v>21</v>
      </c>
      <c r="C10" s="136"/>
      <c r="D10" s="136"/>
      <c r="E10" s="136"/>
      <c r="F10" s="136"/>
      <c r="G10" s="136"/>
      <c r="H10" s="136"/>
    </row>
    <row r="11" ht="14.25" spans="1:8">
      <c r="A11" s="134">
        <v>4</v>
      </c>
      <c r="B11" s="135" t="s">
        <v>22</v>
      </c>
      <c r="C11" s="136">
        <v>326.45</v>
      </c>
      <c r="D11" s="136">
        <v>326.45</v>
      </c>
      <c r="E11" s="136"/>
      <c r="F11" s="136"/>
      <c r="G11" s="136"/>
      <c r="H11" s="136"/>
    </row>
    <row r="12" ht="14.25" spans="1:8">
      <c r="A12" s="134">
        <v>5</v>
      </c>
      <c r="B12" s="135" t="s">
        <v>23</v>
      </c>
      <c r="C12" s="136"/>
      <c r="D12" s="136"/>
      <c r="E12" s="136"/>
      <c r="F12" s="136"/>
      <c r="G12" s="136"/>
      <c r="H12" s="136"/>
    </row>
    <row r="13" ht="14.25" spans="1:8">
      <c r="A13" s="134">
        <v>6</v>
      </c>
      <c r="B13" s="135" t="s">
        <v>24</v>
      </c>
      <c r="C13" s="136"/>
      <c r="D13" s="136"/>
      <c r="E13" s="136"/>
      <c r="F13" s="136"/>
      <c r="G13" s="136"/>
      <c r="H13" s="136"/>
    </row>
    <row r="14" ht="25.5" spans="1:8">
      <c r="A14" s="134">
        <v>7</v>
      </c>
      <c r="B14" s="135" t="s">
        <v>25</v>
      </c>
      <c r="C14" s="136"/>
      <c r="D14" s="136"/>
      <c r="E14" s="136"/>
      <c r="F14" s="136"/>
      <c r="G14" s="136"/>
      <c r="H14" s="136"/>
    </row>
    <row r="15" ht="14.25" spans="1:8">
      <c r="A15" s="134">
        <v>8</v>
      </c>
      <c r="B15" s="135" t="s">
        <v>26</v>
      </c>
      <c r="C15" s="136"/>
      <c r="D15" s="136"/>
      <c r="E15" s="136"/>
      <c r="F15" s="136"/>
      <c r="G15" s="136"/>
      <c r="H15" s="136"/>
    </row>
    <row r="16" ht="25.5" spans="1:8">
      <c r="A16" s="134">
        <v>9</v>
      </c>
      <c r="B16" s="135" t="s">
        <v>27</v>
      </c>
      <c r="C16" s="136"/>
      <c r="D16" s="136"/>
      <c r="E16" s="136"/>
      <c r="F16" s="136"/>
      <c r="G16" s="136"/>
      <c r="H16" s="136"/>
    </row>
    <row r="17" ht="25.5" spans="1:8">
      <c r="A17" s="134">
        <v>10</v>
      </c>
      <c r="B17" s="135" t="s">
        <v>28</v>
      </c>
      <c r="C17" s="136"/>
      <c r="D17" s="136"/>
      <c r="E17" s="136"/>
      <c r="F17" s="136"/>
      <c r="G17" s="136"/>
      <c r="H17" s="136"/>
    </row>
    <row r="18" ht="14.25" spans="1:8">
      <c r="A18" s="134">
        <v>11</v>
      </c>
      <c r="B18" s="135" t="s">
        <v>29</v>
      </c>
      <c r="C18" s="136"/>
      <c r="D18" s="136"/>
      <c r="E18" s="136"/>
      <c r="F18" s="136"/>
      <c r="G18" s="136"/>
      <c r="H18" s="136"/>
    </row>
    <row r="19" ht="14.25" spans="1:8">
      <c r="A19" s="134">
        <v>12</v>
      </c>
      <c r="B19" s="135" t="s">
        <v>30</v>
      </c>
      <c r="C19" s="136"/>
      <c r="D19" s="136"/>
      <c r="E19" s="136"/>
      <c r="F19" s="136"/>
      <c r="G19" s="136"/>
      <c r="H19" s="136"/>
    </row>
    <row r="20" ht="14.25" spans="1:8">
      <c r="A20" s="134">
        <v>13</v>
      </c>
      <c r="B20" s="135" t="s">
        <v>31</v>
      </c>
      <c r="C20" s="136"/>
      <c r="D20" s="136"/>
      <c r="E20" s="136"/>
      <c r="F20" s="136"/>
      <c r="G20" s="136"/>
      <c r="H20" s="136"/>
    </row>
    <row r="21" ht="25.5" spans="1:8">
      <c r="A21" s="134">
        <v>14</v>
      </c>
      <c r="B21" s="135" t="s">
        <v>32</v>
      </c>
      <c r="C21" s="136">
        <v>229</v>
      </c>
      <c r="D21" s="136">
        <v>229</v>
      </c>
      <c r="E21" s="136"/>
      <c r="F21" s="136"/>
      <c r="G21" s="136"/>
      <c r="H21" s="136"/>
    </row>
    <row r="22" ht="25.5" spans="1:8">
      <c r="A22" s="134">
        <v>15</v>
      </c>
      <c r="B22" s="135" t="s">
        <v>33</v>
      </c>
      <c r="C22" s="136"/>
      <c r="D22" s="136"/>
      <c r="E22" s="136"/>
      <c r="F22" s="136"/>
      <c r="G22" s="136"/>
      <c r="H22" s="136"/>
    </row>
    <row r="23" ht="14.25" spans="1:8">
      <c r="A23" s="134">
        <v>16</v>
      </c>
      <c r="B23" s="135" t="s">
        <v>34</v>
      </c>
      <c r="C23" s="136"/>
      <c r="D23" s="136"/>
      <c r="E23" s="136"/>
      <c r="F23" s="136"/>
      <c r="G23" s="136"/>
      <c r="H23" s="136"/>
    </row>
    <row r="24" ht="76.5" spans="1:8">
      <c r="A24" s="134">
        <v>17</v>
      </c>
      <c r="B24" s="135" t="s">
        <v>35</v>
      </c>
      <c r="C24" s="136"/>
      <c r="D24" s="136"/>
      <c r="E24" s="136"/>
      <c r="F24" s="136"/>
      <c r="G24" s="136"/>
      <c r="H24" s="145"/>
    </row>
    <row r="25" ht="16.5" spans="1:8">
      <c r="A25" s="130"/>
      <c r="B25" s="133" t="s">
        <v>36</v>
      </c>
      <c r="C25" s="133">
        <f>C26+C27+C28+C32</f>
        <v>3039</v>
      </c>
      <c r="D25" s="133">
        <f>D26+D27+D28+D32</f>
        <v>3039</v>
      </c>
      <c r="E25" s="133">
        <f>E26+E27+E28+E32</f>
        <v>3136.48</v>
      </c>
      <c r="F25" s="133">
        <f>F26+F27+F28+F32</f>
        <v>3136.48</v>
      </c>
      <c r="G25" s="133">
        <f>G26+G27+G28+G32</f>
        <v>3136.48</v>
      </c>
      <c r="H25" s="130"/>
    </row>
    <row r="26" ht="14.25" spans="1:8">
      <c r="A26" s="134">
        <v>1</v>
      </c>
      <c r="B26" s="135" t="s">
        <v>19</v>
      </c>
      <c r="C26" s="137">
        <v>3039</v>
      </c>
      <c r="D26" s="137">
        <v>3039</v>
      </c>
      <c r="E26" s="137">
        <v>3136.48</v>
      </c>
      <c r="F26" s="137">
        <v>3136.48</v>
      </c>
      <c r="G26" s="137">
        <v>3136.48</v>
      </c>
      <c r="H26" s="130"/>
    </row>
    <row r="27" ht="14.25" spans="1:8">
      <c r="A27" s="134">
        <v>2</v>
      </c>
      <c r="B27" s="135" t="s">
        <v>20</v>
      </c>
      <c r="C27" s="137"/>
      <c r="D27" s="137"/>
      <c r="E27" s="137"/>
      <c r="F27" s="137"/>
      <c r="G27" s="137"/>
      <c r="H27" s="130"/>
    </row>
    <row r="28" ht="14.25" spans="1:8">
      <c r="A28" s="134">
        <v>3</v>
      </c>
      <c r="B28" s="135" t="s">
        <v>37</v>
      </c>
      <c r="C28" s="137"/>
      <c r="D28" s="137"/>
      <c r="E28" s="137"/>
      <c r="F28" s="137"/>
      <c r="G28" s="137"/>
      <c r="H28" s="130"/>
    </row>
    <row r="29" ht="25.5" spans="1:8">
      <c r="A29" s="134">
        <v>4</v>
      </c>
      <c r="B29" s="135" t="s">
        <v>38</v>
      </c>
      <c r="C29" s="137"/>
      <c r="D29" s="137"/>
      <c r="E29" s="137"/>
      <c r="F29" s="137"/>
      <c r="G29" s="137"/>
      <c r="H29" s="130"/>
    </row>
    <row r="30" ht="14.25" spans="1:8">
      <c r="A30" s="134">
        <v>5</v>
      </c>
      <c r="B30" s="135" t="s">
        <v>23</v>
      </c>
      <c r="C30" s="137"/>
      <c r="D30" s="137"/>
      <c r="E30" s="137"/>
      <c r="F30" s="137"/>
      <c r="G30" s="137"/>
      <c r="H30" s="130"/>
    </row>
    <row r="31" ht="25.5" spans="1:8">
      <c r="A31" s="134">
        <v>6</v>
      </c>
      <c r="B31" s="135" t="s">
        <v>39</v>
      </c>
      <c r="C31" s="137"/>
      <c r="D31" s="137"/>
      <c r="E31" s="137"/>
      <c r="F31" s="137"/>
      <c r="G31" s="137"/>
      <c r="H31" s="130"/>
    </row>
    <row r="32" ht="14.25" spans="1:8">
      <c r="A32" s="134">
        <v>7</v>
      </c>
      <c r="B32" s="135" t="s">
        <v>40</v>
      </c>
      <c r="C32" s="137"/>
      <c r="D32" s="137"/>
      <c r="E32" s="137"/>
      <c r="F32" s="137"/>
      <c r="G32" s="137"/>
      <c r="H32" s="130"/>
    </row>
    <row r="33" ht="14.25" spans="1:8">
      <c r="A33" s="134">
        <v>8</v>
      </c>
      <c r="B33" s="135" t="s">
        <v>41</v>
      </c>
      <c r="C33" s="137"/>
      <c r="D33" s="137"/>
      <c r="E33" s="137"/>
      <c r="F33" s="137"/>
      <c r="G33" s="137"/>
      <c r="H33" s="130"/>
    </row>
    <row r="34" ht="14.25" spans="1:8">
      <c r="A34" s="134">
        <v>9</v>
      </c>
      <c r="B34" s="135" t="s">
        <v>42</v>
      </c>
      <c r="C34" s="137"/>
      <c r="D34" s="137"/>
      <c r="E34" s="137"/>
      <c r="F34" s="137"/>
      <c r="G34" s="137"/>
      <c r="H34" s="130"/>
    </row>
    <row r="35" ht="25.5" spans="1:8">
      <c r="A35" s="134">
        <v>10</v>
      </c>
      <c r="B35" s="135" t="s">
        <v>43</v>
      </c>
      <c r="C35" s="137"/>
      <c r="D35" s="137"/>
      <c r="E35" s="137"/>
      <c r="F35" s="137"/>
      <c r="G35" s="137"/>
      <c r="H35" s="130"/>
    </row>
    <row r="36" ht="14.25" spans="1:8">
      <c r="A36" s="134">
        <v>11</v>
      </c>
      <c r="B36" s="135" t="s">
        <v>44</v>
      </c>
      <c r="C36" s="137"/>
      <c r="D36" s="137"/>
      <c r="E36" s="137"/>
      <c r="F36" s="137"/>
      <c r="G36" s="137"/>
      <c r="H36" s="130"/>
    </row>
    <row r="37" ht="14.25" spans="1:8">
      <c r="A37" s="134">
        <v>12</v>
      </c>
      <c r="B37" s="135" t="s">
        <v>45</v>
      </c>
      <c r="C37" s="137"/>
      <c r="D37" s="137"/>
      <c r="E37" s="137"/>
      <c r="F37" s="137"/>
      <c r="G37" s="137"/>
      <c r="H37" s="130"/>
    </row>
    <row r="38" ht="16.5" spans="1:8">
      <c r="A38" s="133" t="s">
        <v>46</v>
      </c>
      <c r="B38" s="133" t="s">
        <v>47</v>
      </c>
      <c r="C38" s="133">
        <f>SUM(C39:C47)</f>
        <v>3666.23</v>
      </c>
      <c r="D38" s="133">
        <f>SUM(D39:D47)</f>
        <v>3666.23</v>
      </c>
      <c r="E38" s="133">
        <f>SUM(E39:E47)</f>
        <v>1920.88</v>
      </c>
      <c r="F38" s="133">
        <f>SUM(F39:F47)</f>
        <v>1920.88</v>
      </c>
      <c r="G38" s="133">
        <f>SUM(G39:G47)</f>
        <v>1920.88</v>
      </c>
      <c r="H38" s="136"/>
    </row>
    <row r="39" ht="14.25" spans="1:8">
      <c r="A39" s="138">
        <v>1</v>
      </c>
      <c r="B39" s="135" t="s">
        <v>19</v>
      </c>
      <c r="C39" s="136">
        <f>1291.97+1331.08</f>
        <v>2623.05</v>
      </c>
      <c r="D39" s="136">
        <f>1291.97+1331.08</f>
        <v>2623.05</v>
      </c>
      <c r="E39" s="136">
        <v>1196.92</v>
      </c>
      <c r="F39" s="136">
        <v>1196.92</v>
      </c>
      <c r="G39" s="136">
        <v>1196.92</v>
      </c>
      <c r="H39" s="136"/>
    </row>
    <row r="40" ht="14.25" spans="1:8">
      <c r="A40" s="138">
        <v>2</v>
      </c>
      <c r="B40" s="135" t="s">
        <v>48</v>
      </c>
      <c r="C40" s="136"/>
      <c r="D40" s="136"/>
      <c r="E40" s="136"/>
      <c r="F40" s="136"/>
      <c r="G40" s="136"/>
      <c r="H40" s="136"/>
    </row>
    <row r="41" ht="14.25" spans="1:8">
      <c r="A41" s="138">
        <v>3</v>
      </c>
      <c r="B41" s="135" t="s">
        <v>49</v>
      </c>
      <c r="C41" s="136"/>
      <c r="D41" s="136"/>
      <c r="E41" s="136"/>
      <c r="F41" s="136"/>
      <c r="G41" s="136"/>
      <c r="H41" s="136"/>
    </row>
    <row r="42" ht="14.25" spans="1:8">
      <c r="A42" s="138">
        <v>4</v>
      </c>
      <c r="B42" s="135" t="s">
        <v>20</v>
      </c>
      <c r="C42" s="136"/>
      <c r="D42" s="136"/>
      <c r="E42" s="136"/>
      <c r="F42" s="136"/>
      <c r="G42" s="136"/>
      <c r="H42" s="136"/>
    </row>
    <row r="43" ht="14.25" spans="1:8">
      <c r="A43" s="138">
        <v>5</v>
      </c>
      <c r="B43" s="135" t="s">
        <v>50</v>
      </c>
      <c r="C43" s="136"/>
      <c r="D43" s="136"/>
      <c r="E43" s="136"/>
      <c r="F43" s="136"/>
      <c r="G43" s="136"/>
      <c r="H43" s="136"/>
    </row>
    <row r="44" ht="14.25" spans="1:8">
      <c r="A44" s="138">
        <v>6</v>
      </c>
      <c r="B44" s="135" t="s">
        <v>51</v>
      </c>
      <c r="C44" s="136"/>
      <c r="D44" s="136"/>
      <c r="E44" s="136"/>
      <c r="F44" s="136"/>
      <c r="G44" s="136"/>
      <c r="H44" s="136"/>
    </row>
    <row r="45" ht="14.25" spans="1:8">
      <c r="A45" s="138">
        <v>7</v>
      </c>
      <c r="B45" s="135" t="s">
        <v>52</v>
      </c>
      <c r="C45" s="136"/>
      <c r="D45" s="136"/>
      <c r="E45" s="136"/>
      <c r="F45" s="136"/>
      <c r="G45" s="136"/>
      <c r="H45" s="136"/>
    </row>
    <row r="46" ht="14.25" spans="1:8">
      <c r="A46" s="138">
        <v>8</v>
      </c>
      <c r="B46" s="135" t="s">
        <v>45</v>
      </c>
      <c r="C46" s="136">
        <f>500+543.18</f>
        <v>1043.18</v>
      </c>
      <c r="D46" s="136">
        <f>500+543.18</f>
        <v>1043.18</v>
      </c>
      <c r="E46" s="136">
        <v>723.96</v>
      </c>
      <c r="F46" s="136">
        <v>723.96</v>
      </c>
      <c r="G46" s="136">
        <v>723.96</v>
      </c>
      <c r="H46" s="136"/>
    </row>
    <row r="47" ht="14.25" spans="1:8">
      <c r="A47" s="138">
        <v>9</v>
      </c>
      <c r="B47" s="135"/>
      <c r="C47" s="136"/>
      <c r="D47" s="136"/>
      <c r="E47" s="136"/>
      <c r="F47" s="136"/>
      <c r="G47" s="136"/>
      <c r="H47" s="146"/>
    </row>
    <row r="48" ht="14.25" spans="1:8">
      <c r="A48" s="138"/>
      <c r="B48" s="135"/>
      <c r="C48" s="136"/>
      <c r="D48" s="136"/>
      <c r="E48" s="136"/>
      <c r="F48" s="136"/>
      <c r="G48" s="136"/>
      <c r="H48" s="146"/>
    </row>
    <row r="49" ht="16.5" spans="1:8">
      <c r="A49" s="133" t="s">
        <v>53</v>
      </c>
      <c r="B49" s="133" t="s">
        <v>54</v>
      </c>
      <c r="C49" s="133">
        <f>SUM(C50:C56)</f>
        <v>9814.56</v>
      </c>
      <c r="D49" s="133">
        <f>SUM(D50:D56)</f>
        <v>9814.56</v>
      </c>
      <c r="E49" s="133">
        <f>SUM(E50:E56)</f>
        <v>10552.59</v>
      </c>
      <c r="F49" s="133">
        <f>SUM(F50:F56)</f>
        <v>10552.59</v>
      </c>
      <c r="G49" s="133">
        <f>SUM(G50:G56)</f>
        <v>10552.59</v>
      </c>
      <c r="H49" s="147"/>
    </row>
    <row r="50" ht="14.25" spans="1:8">
      <c r="A50" s="138">
        <v>1</v>
      </c>
      <c r="B50" s="135" t="s">
        <v>19</v>
      </c>
      <c r="C50" s="130">
        <v>9814.56</v>
      </c>
      <c r="D50" s="130">
        <v>9814.56</v>
      </c>
      <c r="E50" s="130">
        <v>10552.59</v>
      </c>
      <c r="F50" s="130">
        <v>10552.59</v>
      </c>
      <c r="G50" s="130">
        <v>10552.59</v>
      </c>
      <c r="H50" s="147"/>
    </row>
    <row r="51" ht="14.25" spans="1:8">
      <c r="A51" s="138">
        <v>2</v>
      </c>
      <c r="B51" s="135" t="s">
        <v>48</v>
      </c>
      <c r="C51" s="130"/>
      <c r="D51" s="130"/>
      <c r="E51" s="130"/>
      <c r="F51" s="130"/>
      <c r="G51" s="130"/>
      <c r="H51" s="147"/>
    </row>
    <row r="52" ht="14.25" spans="1:8">
      <c r="A52" s="138">
        <v>3</v>
      </c>
      <c r="B52" s="135" t="s">
        <v>49</v>
      </c>
      <c r="C52" s="130"/>
      <c r="D52" s="130"/>
      <c r="E52" s="130"/>
      <c r="F52" s="130"/>
      <c r="G52" s="130"/>
      <c r="H52" s="147"/>
    </row>
    <row r="53" ht="14.25" spans="1:8">
      <c r="A53" s="138">
        <v>4</v>
      </c>
      <c r="B53" s="135" t="s">
        <v>20</v>
      </c>
      <c r="C53" s="130"/>
      <c r="D53" s="130"/>
      <c r="E53" s="130"/>
      <c r="F53" s="130"/>
      <c r="G53" s="130"/>
      <c r="H53" s="147"/>
    </row>
    <row r="54" ht="14.25" spans="1:8">
      <c r="A54" s="138">
        <v>5</v>
      </c>
      <c r="B54" s="135" t="s">
        <v>50</v>
      </c>
      <c r="C54" s="130"/>
      <c r="D54" s="130"/>
      <c r="E54" s="130"/>
      <c r="F54" s="130"/>
      <c r="G54" s="130"/>
      <c r="H54" s="147"/>
    </row>
    <row r="55" ht="14.25" spans="1:8">
      <c r="A55" s="138">
        <v>6</v>
      </c>
      <c r="B55" s="135" t="s">
        <v>45</v>
      </c>
      <c r="C55" s="130"/>
      <c r="D55" s="130"/>
      <c r="E55" s="130"/>
      <c r="F55" s="130"/>
      <c r="G55" s="130"/>
      <c r="H55" s="147"/>
    </row>
    <row r="56" ht="14.25" spans="1:8">
      <c r="A56" s="138">
        <v>7</v>
      </c>
      <c r="B56" s="135"/>
      <c r="C56" s="130"/>
      <c r="D56" s="130"/>
      <c r="E56" s="130"/>
      <c r="F56" s="130"/>
      <c r="G56" s="130"/>
      <c r="H56" s="147"/>
    </row>
    <row r="57" ht="14.25" spans="1:8">
      <c r="A57" s="138"/>
      <c r="B57" s="135"/>
      <c r="C57" s="130"/>
      <c r="D57" s="130"/>
      <c r="E57" s="130"/>
      <c r="F57" s="130"/>
      <c r="G57" s="130"/>
      <c r="H57" s="147"/>
    </row>
    <row r="58" ht="16.5" spans="1:8">
      <c r="A58" s="133" t="s">
        <v>55</v>
      </c>
      <c r="B58" s="133" t="s">
        <v>56</v>
      </c>
      <c r="C58" s="139">
        <f>C7+C25+C38+C49</f>
        <v>30185.8</v>
      </c>
      <c r="D58" s="139">
        <f>D7+D25+D38+D49</f>
        <v>30185.8</v>
      </c>
      <c r="E58" s="139">
        <f>E7+E25+E38+E49</f>
        <v>30905.03</v>
      </c>
      <c r="F58" s="139">
        <f>F7+F25+F38+F49</f>
        <v>30905.03</v>
      </c>
      <c r="G58" s="139">
        <f>G7+G25+G38+G49</f>
        <v>30905.03</v>
      </c>
      <c r="H58" s="133"/>
    </row>
    <row r="59" ht="14.25" spans="1:8">
      <c r="A59" s="140">
        <v>1</v>
      </c>
      <c r="B59" s="130" t="s">
        <v>57</v>
      </c>
      <c r="C59" s="130"/>
      <c r="D59" s="141"/>
      <c r="E59" s="148"/>
      <c r="F59" s="148"/>
      <c r="G59" s="148"/>
      <c r="H59" s="141"/>
    </row>
    <row r="60" ht="14.25" spans="1:8">
      <c r="A60" s="140">
        <v>2</v>
      </c>
      <c r="B60" s="130" t="s">
        <v>58</v>
      </c>
      <c r="C60" s="130"/>
      <c r="D60" s="141"/>
      <c r="E60" s="141"/>
      <c r="F60" s="141"/>
      <c r="G60" s="141"/>
      <c r="H60" s="141"/>
    </row>
  </sheetData>
  <mergeCells count="9">
    <mergeCell ref="A1:B1"/>
    <mergeCell ref="A2:H2"/>
    <mergeCell ref="A3:D3"/>
    <mergeCell ref="G3:H3"/>
    <mergeCell ref="C4:D4"/>
    <mergeCell ref="E4:G4"/>
    <mergeCell ref="A4:A5"/>
    <mergeCell ref="B4:B5"/>
    <mergeCell ref="H4:H5"/>
  </mergeCells>
  <pageMargins left="0.751388888888889" right="0.751388888888889" top="1" bottom="1" header="0.5" footer="0.5"/>
  <pageSetup paperSize="9" scale="84" fitToHeight="0" orientation="portrait" horizontalDpi="600"/>
  <headerFooter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15"/>
  <sheetViews>
    <sheetView tabSelected="1" zoomScale="85" zoomScaleNormal="85" topLeftCell="E1" workbookViewId="0">
      <pane ySplit="5" topLeftCell="A6" activePane="bottomLeft" state="frozen"/>
      <selection/>
      <selection pane="bottomLeft" activeCell="I8" sqref="I8"/>
    </sheetView>
  </sheetViews>
  <sheetFormatPr defaultColWidth="9" defaultRowHeight="14.25"/>
  <cols>
    <col min="1" max="1" width="9" style="43"/>
    <col min="2" max="2" width="14.5" style="43" customWidth="1"/>
    <col min="3" max="3" width="17.8833333333333" style="43" customWidth="1"/>
    <col min="4" max="4" width="12.7583333333333" style="43" customWidth="1"/>
    <col min="5" max="5" width="74.9916666666667" style="44" customWidth="1"/>
    <col min="6" max="6" width="10.6333333333333" style="43" customWidth="1"/>
    <col min="7" max="7" width="10.775" style="44" customWidth="1"/>
    <col min="8" max="8" width="14.775" style="44" customWidth="1"/>
    <col min="9" max="9" width="37.9333333333333" style="43" customWidth="1"/>
    <col min="10" max="10" width="18.5583333333333" style="45" customWidth="1"/>
    <col min="11" max="11" width="18.8833333333333" style="45" customWidth="1"/>
    <col min="12" max="12" width="16.825" style="46" customWidth="1"/>
    <col min="13" max="13" width="19.6666666666667" style="46" customWidth="1"/>
    <col min="14" max="14" width="16.025" style="46" customWidth="1"/>
    <col min="15" max="15" width="18.7333333333333" style="47" customWidth="1"/>
    <col min="16" max="17" width="12.7583333333333" style="46" customWidth="1"/>
    <col min="18" max="18" width="28.775" style="44" customWidth="1"/>
    <col min="19" max="19" width="17.775" style="48"/>
    <col min="20" max="20" width="19.6666666666667" style="48"/>
    <col min="21" max="21" width="17.775" style="48"/>
    <col min="22" max="23" width="17.775" style="48" customWidth="1"/>
    <col min="24" max="24" width="28.0916666666667" style="44" customWidth="1"/>
    <col min="25" max="25" width="14.5" style="44" customWidth="1"/>
    <col min="26" max="26" width="12.8833333333333" style="44" customWidth="1"/>
    <col min="27" max="27" width="14.5" style="44" customWidth="1"/>
    <col min="28" max="28" width="23.3833333333333" style="44" customWidth="1"/>
    <col min="29" max="29" width="9.38333333333333" style="44" customWidth="1"/>
    <col min="30" max="16384" width="9" style="43"/>
  </cols>
  <sheetData>
    <row r="1" ht="33" customHeight="1" spans="1:1">
      <c r="A1" s="43" t="s">
        <v>59</v>
      </c>
    </row>
    <row r="2" ht="51" customHeight="1" spans="1:24">
      <c r="A2" s="49" t="s">
        <v>60</v>
      </c>
      <c r="B2" s="49"/>
      <c r="C2" s="49"/>
      <c r="D2" s="49"/>
      <c r="E2" s="49"/>
      <c r="F2" s="49"/>
      <c r="G2" s="49"/>
      <c r="H2" s="68"/>
      <c r="I2" s="49"/>
      <c r="J2" s="82"/>
      <c r="K2" s="82"/>
      <c r="L2" s="82"/>
      <c r="M2" s="82"/>
      <c r="N2" s="82"/>
      <c r="O2" s="82"/>
      <c r="P2" s="82"/>
      <c r="Q2" s="82"/>
      <c r="R2" s="82"/>
      <c r="S2" s="106"/>
      <c r="T2" s="106"/>
      <c r="U2" s="106"/>
      <c r="V2" s="106"/>
      <c r="W2" s="106"/>
      <c r="X2" s="49"/>
    </row>
    <row r="3" spans="1:24">
      <c r="A3" s="50" t="s">
        <v>61</v>
      </c>
      <c r="B3" s="50"/>
      <c r="C3" s="50"/>
      <c r="D3" s="50"/>
      <c r="E3" s="50"/>
      <c r="F3" s="50"/>
      <c r="G3" s="50"/>
      <c r="H3" s="69"/>
      <c r="I3" s="50"/>
      <c r="J3" s="83"/>
      <c r="K3" s="83"/>
      <c r="L3" s="83"/>
      <c r="M3" s="83"/>
      <c r="N3" s="83"/>
      <c r="O3" s="83"/>
      <c r="P3" s="83"/>
      <c r="Q3" s="83"/>
      <c r="R3" s="83"/>
      <c r="S3" s="107"/>
      <c r="T3" s="107"/>
      <c r="U3" s="107"/>
      <c r="V3" s="107"/>
      <c r="W3" s="107"/>
      <c r="X3" s="50"/>
    </row>
    <row r="4" ht="38" customHeight="1" spans="1:24">
      <c r="A4" s="51" t="s">
        <v>4</v>
      </c>
      <c r="B4" s="52" t="s">
        <v>62</v>
      </c>
      <c r="C4" s="52" t="s">
        <v>63</v>
      </c>
      <c r="D4" s="52" t="s">
        <v>64</v>
      </c>
      <c r="E4" s="52" t="s">
        <v>65</v>
      </c>
      <c r="F4" s="52" t="s">
        <v>66</v>
      </c>
      <c r="G4" s="52" t="s">
        <v>67</v>
      </c>
      <c r="H4" s="70" t="s">
        <v>68</v>
      </c>
      <c r="I4" s="84" t="s">
        <v>69</v>
      </c>
      <c r="J4" s="85"/>
      <c r="K4" s="86" t="s">
        <v>70</v>
      </c>
      <c r="L4" s="87"/>
      <c r="M4" s="87"/>
      <c r="N4" s="87"/>
      <c r="O4" s="87"/>
      <c r="P4" s="87"/>
      <c r="Q4" s="85"/>
      <c r="R4" s="108" t="s">
        <v>71</v>
      </c>
      <c r="S4" s="109" t="s">
        <v>72</v>
      </c>
      <c r="T4" s="109" t="s">
        <v>73</v>
      </c>
      <c r="U4" s="113" t="s">
        <v>74</v>
      </c>
      <c r="V4" s="114"/>
      <c r="W4" s="115" t="s">
        <v>75</v>
      </c>
      <c r="X4" s="116" t="s">
        <v>8</v>
      </c>
    </row>
    <row r="5" ht="60" customHeight="1" spans="1:24">
      <c r="A5" s="53"/>
      <c r="B5" s="54"/>
      <c r="C5" s="54"/>
      <c r="D5" s="54"/>
      <c r="E5" s="54"/>
      <c r="F5" s="54"/>
      <c r="G5" s="54"/>
      <c r="H5" s="70"/>
      <c r="I5" s="70" t="s">
        <v>76</v>
      </c>
      <c r="J5" s="88" t="s">
        <v>77</v>
      </c>
      <c r="K5" s="88" t="s">
        <v>78</v>
      </c>
      <c r="L5" s="88" t="s">
        <v>79</v>
      </c>
      <c r="M5" s="88" t="s">
        <v>80</v>
      </c>
      <c r="N5" s="88" t="s">
        <v>81</v>
      </c>
      <c r="O5" s="88" t="s">
        <v>82</v>
      </c>
      <c r="P5" s="88" t="s">
        <v>83</v>
      </c>
      <c r="Q5" s="88" t="s">
        <v>84</v>
      </c>
      <c r="R5" s="110"/>
      <c r="S5" s="111"/>
      <c r="T5" s="111"/>
      <c r="U5" s="117" t="s">
        <v>85</v>
      </c>
      <c r="V5" s="113" t="s">
        <v>86</v>
      </c>
      <c r="W5" s="118"/>
      <c r="X5" s="119"/>
    </row>
    <row r="6" s="37" customFormat="1" ht="40" customHeight="1" spans="1:24">
      <c r="A6" s="55" t="s">
        <v>87</v>
      </c>
      <c r="B6" s="56"/>
      <c r="C6" s="56"/>
      <c r="D6" s="56"/>
      <c r="E6" s="55" t="s">
        <v>88</v>
      </c>
      <c r="F6" s="71"/>
      <c r="G6" s="71"/>
      <c r="H6" s="72"/>
      <c r="I6" s="89"/>
      <c r="J6" s="90">
        <f>J7+J14+J21+J23</f>
        <v>30905.03</v>
      </c>
      <c r="K6" s="90">
        <f>K7+K14+K21+K19+K23</f>
        <v>31354.08</v>
      </c>
      <c r="L6" s="90">
        <f>L7+L21+L19+L23+L14</f>
        <v>15295.08</v>
      </c>
      <c r="M6" s="90">
        <f>M7+M14</f>
        <v>3136.48</v>
      </c>
      <c r="N6" s="90">
        <f>N14+N7+N19+N21+N23</f>
        <v>1920.88</v>
      </c>
      <c r="O6" s="90">
        <f>O14</f>
        <v>10552.59</v>
      </c>
      <c r="P6" s="90">
        <v>0</v>
      </c>
      <c r="Q6" s="90">
        <v>0</v>
      </c>
      <c r="R6" s="55">
        <f>R7</f>
        <v>2000</v>
      </c>
      <c r="S6" s="55">
        <f>S7+S14+S21</f>
        <v>4110</v>
      </c>
      <c r="T6" s="55">
        <f>T7+T14+T21</f>
        <v>12253</v>
      </c>
      <c r="U6" s="55">
        <f>U7+U21</f>
        <v>782</v>
      </c>
      <c r="V6" s="55">
        <f>V7+V21</f>
        <v>1952</v>
      </c>
      <c r="W6" s="55"/>
      <c r="X6" s="56"/>
    </row>
    <row r="7" s="38" customFormat="1" ht="35" customHeight="1" spans="1:24">
      <c r="A7" s="57" t="s">
        <v>89</v>
      </c>
      <c r="B7" s="58"/>
      <c r="C7" s="58"/>
      <c r="D7" s="58"/>
      <c r="E7" s="57" t="s">
        <v>90</v>
      </c>
      <c r="F7" s="73"/>
      <c r="G7" s="73"/>
      <c r="H7" s="74"/>
      <c r="I7" s="91"/>
      <c r="J7" s="92">
        <f>J8+J9+J10+J11+J12+J13</f>
        <v>16133.38</v>
      </c>
      <c r="K7" s="92">
        <f>K8+K9+K10+K11+K12+K13</f>
        <v>16133.38</v>
      </c>
      <c r="L7" s="92">
        <f>L8+L9+L10+L11+L12+L13</f>
        <v>13683.38</v>
      </c>
      <c r="M7" s="92">
        <f>M8+M9+M10+M11</f>
        <v>2450</v>
      </c>
      <c r="N7" s="92">
        <f t="shared" ref="J7:V7" si="0">N8+N9+N10+N11</f>
        <v>0</v>
      </c>
      <c r="O7" s="92">
        <f t="shared" si="0"/>
        <v>0</v>
      </c>
      <c r="P7" s="92">
        <f t="shared" si="0"/>
        <v>0</v>
      </c>
      <c r="Q7" s="92">
        <f t="shared" si="0"/>
        <v>0</v>
      </c>
      <c r="R7" s="57">
        <f t="shared" si="0"/>
        <v>2000</v>
      </c>
      <c r="S7" s="57">
        <f t="shared" si="0"/>
        <v>912</v>
      </c>
      <c r="T7" s="57">
        <f t="shared" si="0"/>
        <v>3003</v>
      </c>
      <c r="U7" s="57">
        <f t="shared" si="0"/>
        <v>196</v>
      </c>
      <c r="V7" s="57">
        <f t="shared" si="0"/>
        <v>686</v>
      </c>
      <c r="W7" s="57"/>
      <c r="X7" s="74"/>
    </row>
    <row r="8" s="39" customFormat="1" ht="130" customHeight="1" spans="1:24">
      <c r="A8" s="59">
        <v>1</v>
      </c>
      <c r="B8" s="60" t="s">
        <v>91</v>
      </c>
      <c r="C8" s="59" t="s">
        <v>92</v>
      </c>
      <c r="D8" s="59" t="s">
        <v>93</v>
      </c>
      <c r="E8" s="59" t="s">
        <v>94</v>
      </c>
      <c r="F8" s="60" t="s">
        <v>95</v>
      </c>
      <c r="G8" s="59" t="s">
        <v>96</v>
      </c>
      <c r="H8" s="75" t="s">
        <v>97</v>
      </c>
      <c r="I8" s="93" t="s">
        <v>98</v>
      </c>
      <c r="J8" s="60">
        <f>K8</f>
        <v>3000</v>
      </c>
      <c r="K8" s="60">
        <f>L8+M8+N8+O8+P8+Q8</f>
        <v>3000</v>
      </c>
      <c r="L8" s="59">
        <v>2100</v>
      </c>
      <c r="M8" s="59">
        <v>900</v>
      </c>
      <c r="N8" s="59"/>
      <c r="O8" s="59"/>
      <c r="P8" s="59"/>
      <c r="Q8" s="59"/>
      <c r="R8" s="60">
        <v>400</v>
      </c>
      <c r="S8" s="105">
        <v>100</v>
      </c>
      <c r="T8" s="105">
        <v>408</v>
      </c>
      <c r="U8" s="105">
        <v>100</v>
      </c>
      <c r="V8" s="105">
        <v>408</v>
      </c>
      <c r="W8" s="59" t="s">
        <v>99</v>
      </c>
      <c r="X8" s="97" t="s">
        <v>100</v>
      </c>
    </row>
    <row r="9" s="39" customFormat="1" ht="112" customHeight="1" spans="1:24">
      <c r="A9" s="59">
        <v>2</v>
      </c>
      <c r="B9" s="60" t="s">
        <v>91</v>
      </c>
      <c r="C9" s="59" t="s">
        <v>101</v>
      </c>
      <c r="D9" s="59" t="s">
        <v>102</v>
      </c>
      <c r="E9" s="59" t="s">
        <v>103</v>
      </c>
      <c r="F9" s="60" t="s">
        <v>95</v>
      </c>
      <c r="G9" s="59" t="s">
        <v>96</v>
      </c>
      <c r="H9" s="75" t="s">
        <v>97</v>
      </c>
      <c r="I9" s="93" t="s">
        <v>104</v>
      </c>
      <c r="J9" s="60">
        <f>K9</f>
        <v>2200</v>
      </c>
      <c r="K9" s="60">
        <f>L9+M9+N9+O9+P9+Q9</f>
        <v>2200</v>
      </c>
      <c r="L9" s="59">
        <v>1650</v>
      </c>
      <c r="M9" s="59">
        <v>550</v>
      </c>
      <c r="N9" s="59"/>
      <c r="O9" s="59"/>
      <c r="P9" s="59"/>
      <c r="Q9" s="59"/>
      <c r="R9" s="60">
        <v>150</v>
      </c>
      <c r="S9" s="105">
        <v>146</v>
      </c>
      <c r="T9" s="105">
        <v>468</v>
      </c>
      <c r="U9" s="105">
        <v>25</v>
      </c>
      <c r="V9" s="105">
        <v>80</v>
      </c>
      <c r="W9" s="59" t="s">
        <v>105</v>
      </c>
      <c r="X9" s="97" t="s">
        <v>100</v>
      </c>
    </row>
    <row r="10" s="39" customFormat="1" ht="139" customHeight="1" spans="1:24">
      <c r="A10" s="59">
        <v>3</v>
      </c>
      <c r="B10" s="60" t="s">
        <v>91</v>
      </c>
      <c r="C10" s="59" t="s">
        <v>106</v>
      </c>
      <c r="D10" s="59" t="s">
        <v>107</v>
      </c>
      <c r="E10" s="59" t="s">
        <v>108</v>
      </c>
      <c r="F10" s="60" t="s">
        <v>95</v>
      </c>
      <c r="G10" s="59" t="s">
        <v>96</v>
      </c>
      <c r="H10" s="75" t="s">
        <v>97</v>
      </c>
      <c r="I10" s="93" t="s">
        <v>109</v>
      </c>
      <c r="J10" s="60">
        <f>K10</f>
        <v>8000</v>
      </c>
      <c r="K10" s="60">
        <f>L10+M10+N10+O10+P10+Q10</f>
        <v>8000</v>
      </c>
      <c r="L10" s="59">
        <v>8000</v>
      </c>
      <c r="M10" s="59"/>
      <c r="N10" s="59"/>
      <c r="O10" s="59"/>
      <c r="P10" s="59"/>
      <c r="Q10" s="59"/>
      <c r="R10" s="60">
        <v>1000</v>
      </c>
      <c r="S10" s="105">
        <v>533</v>
      </c>
      <c r="T10" s="105">
        <v>1702</v>
      </c>
      <c r="U10" s="105">
        <v>46</v>
      </c>
      <c r="V10" s="105">
        <v>153</v>
      </c>
      <c r="W10" s="59" t="s">
        <v>99</v>
      </c>
      <c r="X10" s="97" t="s">
        <v>100</v>
      </c>
    </row>
    <row r="11" s="39" customFormat="1" ht="158" customHeight="1" spans="1:24">
      <c r="A11" s="59">
        <v>4</v>
      </c>
      <c r="B11" s="60" t="s">
        <v>91</v>
      </c>
      <c r="C11" s="61" t="s">
        <v>110</v>
      </c>
      <c r="D11" s="59" t="s">
        <v>107</v>
      </c>
      <c r="E11" s="59" t="s">
        <v>111</v>
      </c>
      <c r="F11" s="59" t="s">
        <v>95</v>
      </c>
      <c r="G11" s="59" t="s">
        <v>96</v>
      </c>
      <c r="H11" s="75" t="s">
        <v>97</v>
      </c>
      <c r="I11" s="93" t="s">
        <v>112</v>
      </c>
      <c r="J11" s="60">
        <v>2000</v>
      </c>
      <c r="K11" s="60">
        <v>2000</v>
      </c>
      <c r="L11" s="59">
        <v>1000</v>
      </c>
      <c r="M11" s="59">
        <v>1000</v>
      </c>
      <c r="N11" s="59"/>
      <c r="O11" s="59"/>
      <c r="P11" s="59"/>
      <c r="Q11" s="59"/>
      <c r="R11" s="60">
        <v>450</v>
      </c>
      <c r="S11" s="105">
        <v>133</v>
      </c>
      <c r="T11" s="105">
        <v>425</v>
      </c>
      <c r="U11" s="105">
        <v>25</v>
      </c>
      <c r="V11" s="105">
        <v>45</v>
      </c>
      <c r="W11" s="59" t="s">
        <v>113</v>
      </c>
      <c r="X11" s="97" t="s">
        <v>100</v>
      </c>
    </row>
    <row r="12" s="40" customFormat="1" ht="80" customHeight="1" spans="1:27">
      <c r="A12" s="59">
        <v>5</v>
      </c>
      <c r="B12" s="59" t="s">
        <v>91</v>
      </c>
      <c r="C12" s="59" t="s">
        <v>114</v>
      </c>
      <c r="D12" s="59" t="s">
        <v>115</v>
      </c>
      <c r="E12" s="59" t="s">
        <v>116</v>
      </c>
      <c r="F12" s="60" t="s">
        <v>95</v>
      </c>
      <c r="G12" s="59" t="s">
        <v>96</v>
      </c>
      <c r="H12" s="76" t="s">
        <v>117</v>
      </c>
      <c r="I12" s="93" t="s">
        <v>118</v>
      </c>
      <c r="J12" s="59">
        <v>400</v>
      </c>
      <c r="K12" s="59">
        <v>400</v>
      </c>
      <c r="L12" s="59">
        <v>400</v>
      </c>
      <c r="M12" s="59"/>
      <c r="N12" s="59"/>
      <c r="O12" s="59"/>
      <c r="P12" s="59"/>
      <c r="Q12" s="59"/>
      <c r="R12" s="59">
        <v>50</v>
      </c>
      <c r="S12" s="59">
        <v>23</v>
      </c>
      <c r="T12" s="59">
        <v>72</v>
      </c>
      <c r="U12" s="59">
        <v>23</v>
      </c>
      <c r="V12" s="59">
        <v>72</v>
      </c>
      <c r="W12" s="59" t="s">
        <v>119</v>
      </c>
      <c r="X12" s="59" t="s">
        <v>120</v>
      </c>
      <c r="Y12" s="121"/>
      <c r="Z12" s="121"/>
      <c r="AA12" s="121"/>
    </row>
    <row r="13" s="40" customFormat="1" ht="80" customHeight="1" spans="1:27">
      <c r="A13" s="59">
        <v>6</v>
      </c>
      <c r="B13" s="59" t="s">
        <v>91</v>
      </c>
      <c r="C13" s="59" t="s">
        <v>121</v>
      </c>
      <c r="D13" s="59" t="s">
        <v>122</v>
      </c>
      <c r="E13" s="59" t="s">
        <v>123</v>
      </c>
      <c r="F13" s="60" t="s">
        <v>95</v>
      </c>
      <c r="G13" s="59" t="s">
        <v>96</v>
      </c>
      <c r="H13" s="76" t="s">
        <v>124</v>
      </c>
      <c r="I13" s="93" t="s">
        <v>125</v>
      </c>
      <c r="J13" s="59">
        <v>533.38</v>
      </c>
      <c r="K13" s="59">
        <v>533.38</v>
      </c>
      <c r="L13" s="59">
        <v>533.38</v>
      </c>
      <c r="M13" s="59"/>
      <c r="N13" s="59"/>
      <c r="O13" s="59"/>
      <c r="P13" s="59"/>
      <c r="Q13" s="59"/>
      <c r="R13" s="59">
        <v>60</v>
      </c>
      <c r="S13" s="59">
        <v>42</v>
      </c>
      <c r="T13" s="59">
        <v>150</v>
      </c>
      <c r="U13" s="59">
        <v>12</v>
      </c>
      <c r="V13" s="59">
        <v>50</v>
      </c>
      <c r="W13" s="59" t="s">
        <v>126</v>
      </c>
      <c r="X13" s="59" t="s">
        <v>127</v>
      </c>
      <c r="Y13" s="121"/>
      <c r="Z13" s="121"/>
      <c r="AA13" s="121"/>
    </row>
    <row r="14" s="40" customFormat="1" ht="35" customHeight="1" spans="1:24">
      <c r="A14" s="62" t="s">
        <v>128</v>
      </c>
      <c r="B14" s="63"/>
      <c r="C14" s="63"/>
      <c r="D14" s="63"/>
      <c r="E14" s="77" t="s">
        <v>129</v>
      </c>
      <c r="F14" s="78"/>
      <c r="G14" s="79"/>
      <c r="H14" s="80"/>
      <c r="I14" s="94"/>
      <c r="J14" s="95">
        <f>J15+J16+J17+J18</f>
        <v>13159.95</v>
      </c>
      <c r="K14" s="95">
        <f>K15+K16+K17+K18</f>
        <v>13159.95</v>
      </c>
      <c r="L14" s="96">
        <f t="shared" ref="K14:Q14" si="1">L15+L16+L17+L18</f>
        <v>0</v>
      </c>
      <c r="M14" s="96">
        <f t="shared" si="1"/>
        <v>686.48</v>
      </c>
      <c r="N14" s="96">
        <f t="shared" si="1"/>
        <v>1920.88</v>
      </c>
      <c r="O14" s="95">
        <f>O15+O16+O17</f>
        <v>10552.59</v>
      </c>
      <c r="P14" s="96">
        <f t="shared" si="1"/>
        <v>0</v>
      </c>
      <c r="Q14" s="96">
        <f t="shared" si="1"/>
        <v>0</v>
      </c>
      <c r="R14" s="62">
        <v>0</v>
      </c>
      <c r="S14" s="62">
        <f>S15+S16+S17+S18</f>
        <v>972</v>
      </c>
      <c r="T14" s="62">
        <f>T15+T16+T17+T18</f>
        <v>3659</v>
      </c>
      <c r="U14" s="62">
        <v>0</v>
      </c>
      <c r="V14" s="62">
        <v>0</v>
      </c>
      <c r="W14" s="59"/>
      <c r="X14" s="120"/>
    </row>
    <row r="15" s="39" customFormat="1" ht="80" customHeight="1" spans="1:24">
      <c r="A15" s="64">
        <v>1</v>
      </c>
      <c r="B15" s="60" t="s">
        <v>91</v>
      </c>
      <c r="C15" s="60" t="s">
        <v>130</v>
      </c>
      <c r="D15" s="60" t="s">
        <v>131</v>
      </c>
      <c r="E15" s="60" t="s">
        <v>132</v>
      </c>
      <c r="F15" s="60" t="s">
        <v>95</v>
      </c>
      <c r="G15" s="59" t="s">
        <v>96</v>
      </c>
      <c r="H15" s="75" t="s">
        <v>97</v>
      </c>
      <c r="I15" s="97" t="s">
        <v>133</v>
      </c>
      <c r="J15" s="98">
        <v>3069.31</v>
      </c>
      <c r="K15" s="98">
        <f>L15+M15+N15+O15+P15+Q15</f>
        <v>3069.31</v>
      </c>
      <c r="L15" s="59"/>
      <c r="M15" s="59"/>
      <c r="N15" s="59"/>
      <c r="O15" s="98">
        <v>3069.31</v>
      </c>
      <c r="P15" s="59"/>
      <c r="Q15" s="59"/>
      <c r="R15" s="59">
        <v>0</v>
      </c>
      <c r="S15" s="105">
        <v>190</v>
      </c>
      <c r="T15" s="105">
        <v>604</v>
      </c>
      <c r="U15" s="105">
        <v>0</v>
      </c>
      <c r="V15" s="105">
        <v>0</v>
      </c>
      <c r="W15" s="59" t="s">
        <v>119</v>
      </c>
      <c r="X15" s="97" t="s">
        <v>100</v>
      </c>
    </row>
    <row r="16" s="40" customFormat="1" ht="137" customHeight="1" spans="1:24">
      <c r="A16" s="64">
        <v>2</v>
      </c>
      <c r="B16" s="60" t="s">
        <v>91</v>
      </c>
      <c r="C16" s="60" t="s">
        <v>134</v>
      </c>
      <c r="D16" s="60" t="s">
        <v>135</v>
      </c>
      <c r="E16" s="60" t="s">
        <v>136</v>
      </c>
      <c r="F16" s="60" t="s">
        <v>95</v>
      </c>
      <c r="G16" s="59" t="s">
        <v>96</v>
      </c>
      <c r="H16" s="75" t="s">
        <v>97</v>
      </c>
      <c r="I16" s="97" t="s">
        <v>137</v>
      </c>
      <c r="J16" s="98">
        <v>4227.71</v>
      </c>
      <c r="K16" s="98">
        <f>L16+M16+N16+O16+P16+Q16</f>
        <v>4227.71</v>
      </c>
      <c r="L16" s="59"/>
      <c r="M16" s="59"/>
      <c r="N16" s="59"/>
      <c r="O16" s="98">
        <v>4227.71</v>
      </c>
      <c r="P16" s="103"/>
      <c r="Q16" s="103"/>
      <c r="R16" s="59">
        <v>0</v>
      </c>
      <c r="S16" s="105">
        <v>270</v>
      </c>
      <c r="T16" s="105">
        <v>1074</v>
      </c>
      <c r="U16" s="105">
        <v>0</v>
      </c>
      <c r="V16" s="105">
        <v>0</v>
      </c>
      <c r="W16" s="59" t="s">
        <v>119</v>
      </c>
      <c r="X16" s="97" t="s">
        <v>100</v>
      </c>
    </row>
    <row r="17" s="40" customFormat="1" ht="268" customHeight="1" spans="1:24">
      <c r="A17" s="64">
        <v>3</v>
      </c>
      <c r="B17" s="60" t="s">
        <v>91</v>
      </c>
      <c r="C17" s="60" t="s">
        <v>138</v>
      </c>
      <c r="D17" s="60" t="s">
        <v>139</v>
      </c>
      <c r="E17" s="60" t="s">
        <v>140</v>
      </c>
      <c r="F17" s="60" t="s">
        <v>95</v>
      </c>
      <c r="G17" s="59" t="s">
        <v>96</v>
      </c>
      <c r="H17" s="75" t="s">
        <v>97</v>
      </c>
      <c r="I17" s="59" t="s">
        <v>141</v>
      </c>
      <c r="J17" s="98">
        <v>3255.57</v>
      </c>
      <c r="K17" s="98">
        <f>L17+M17+N17+O17+P17+Q17</f>
        <v>3255.57</v>
      </c>
      <c r="L17" s="59"/>
      <c r="M17" s="59"/>
      <c r="N17" s="59"/>
      <c r="O17" s="98">
        <v>3255.57</v>
      </c>
      <c r="P17" s="103"/>
      <c r="Q17" s="103"/>
      <c r="R17" s="59">
        <v>0</v>
      </c>
      <c r="S17" s="105">
        <v>223</v>
      </c>
      <c r="T17" s="105">
        <v>945</v>
      </c>
      <c r="U17" s="105">
        <v>0</v>
      </c>
      <c r="V17" s="105">
        <v>0</v>
      </c>
      <c r="W17" s="59" t="s">
        <v>119</v>
      </c>
      <c r="X17" s="97" t="s">
        <v>100</v>
      </c>
    </row>
    <row r="18" s="40" customFormat="1" ht="80" customHeight="1" spans="1:27">
      <c r="A18" s="64">
        <v>4</v>
      </c>
      <c r="B18" s="60" t="s">
        <v>91</v>
      </c>
      <c r="C18" s="60" t="s">
        <v>142</v>
      </c>
      <c r="D18" s="60" t="s">
        <v>143</v>
      </c>
      <c r="E18" s="60" t="s">
        <v>144</v>
      </c>
      <c r="F18" s="60" t="s">
        <v>95</v>
      </c>
      <c r="G18" s="59" t="s">
        <v>96</v>
      </c>
      <c r="H18" s="75" t="s">
        <v>145</v>
      </c>
      <c r="I18" s="59" t="s">
        <v>146</v>
      </c>
      <c r="J18" s="60">
        <v>2607.36</v>
      </c>
      <c r="K18" s="60">
        <v>2607.36</v>
      </c>
      <c r="L18" s="59"/>
      <c r="M18" s="59">
        <v>686.48</v>
      </c>
      <c r="N18" s="59">
        <v>1920.88</v>
      </c>
      <c r="O18" s="103"/>
      <c r="P18" s="103"/>
      <c r="Q18" s="103"/>
      <c r="R18" s="59">
        <v>0</v>
      </c>
      <c r="S18" s="105">
        <v>289</v>
      </c>
      <c r="T18" s="105">
        <v>1036</v>
      </c>
      <c r="U18" s="105">
        <v>0</v>
      </c>
      <c r="V18" s="105">
        <v>0</v>
      </c>
      <c r="W18" s="59" t="s">
        <v>147</v>
      </c>
      <c r="X18" s="59" t="s">
        <v>100</v>
      </c>
      <c r="Y18" s="121"/>
      <c r="Z18" s="121"/>
      <c r="AA18" s="121"/>
    </row>
    <row r="19" s="40" customFormat="1" ht="46" customHeight="1" spans="1:24">
      <c r="A19" s="62" t="s">
        <v>148</v>
      </c>
      <c r="B19" s="63"/>
      <c r="C19" s="63"/>
      <c r="D19" s="63"/>
      <c r="E19" s="62" t="s">
        <v>149</v>
      </c>
      <c r="F19" s="60"/>
      <c r="G19" s="59"/>
      <c r="H19" s="75"/>
      <c r="I19" s="59"/>
      <c r="J19" s="99">
        <v>0</v>
      </c>
      <c r="K19" s="99">
        <v>449.05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59"/>
      <c r="S19" s="105"/>
      <c r="T19" s="105"/>
      <c r="U19" s="105"/>
      <c r="V19" s="105"/>
      <c r="W19" s="59"/>
      <c r="X19" s="59"/>
    </row>
    <row r="20" s="40" customFormat="1" ht="100" customHeight="1" spans="1:24">
      <c r="A20" s="64">
        <v>1</v>
      </c>
      <c r="B20" s="59" t="s">
        <v>91</v>
      </c>
      <c r="C20" s="65" t="s">
        <v>150</v>
      </c>
      <c r="D20" s="59" t="s">
        <v>91</v>
      </c>
      <c r="E20" s="60" t="s">
        <v>151</v>
      </c>
      <c r="F20" s="60" t="s">
        <v>95</v>
      </c>
      <c r="G20" s="59" t="s">
        <v>96</v>
      </c>
      <c r="H20" s="76" t="s">
        <v>152</v>
      </c>
      <c r="I20" s="59" t="s">
        <v>153</v>
      </c>
      <c r="J20" s="60">
        <v>0</v>
      </c>
      <c r="K20" s="60">
        <v>449.05</v>
      </c>
      <c r="L20" s="60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/>
      <c r="S20" s="105"/>
      <c r="T20" s="105">
        <v>1385</v>
      </c>
      <c r="U20" s="105"/>
      <c r="V20" s="105">
        <v>1385</v>
      </c>
      <c r="W20" s="59" t="s">
        <v>119</v>
      </c>
      <c r="X20" s="59" t="s">
        <v>154</v>
      </c>
    </row>
    <row r="21" s="40" customFormat="1" ht="35" customHeight="1" spans="1:24">
      <c r="A21" s="62" t="s">
        <v>155</v>
      </c>
      <c r="B21" s="63"/>
      <c r="C21" s="63"/>
      <c r="D21" s="63"/>
      <c r="E21" s="62" t="s">
        <v>149</v>
      </c>
      <c r="F21" s="78"/>
      <c r="G21" s="78"/>
      <c r="H21" s="80"/>
      <c r="I21" s="94"/>
      <c r="J21" s="99">
        <v>1600</v>
      </c>
      <c r="K21" s="99">
        <v>1600</v>
      </c>
      <c r="L21" s="99">
        <f t="shared" ref="J21:N21" si="2">L22</f>
        <v>1600</v>
      </c>
      <c r="M21" s="99">
        <f t="shared" si="2"/>
        <v>0</v>
      </c>
      <c r="N21" s="99">
        <f t="shared" si="2"/>
        <v>0</v>
      </c>
      <c r="O21" s="99">
        <f t="shared" ref="K21:Q21" si="3">O22</f>
        <v>0</v>
      </c>
      <c r="P21" s="99">
        <f t="shared" si="3"/>
        <v>0</v>
      </c>
      <c r="Q21" s="99">
        <f t="shared" si="3"/>
        <v>0</v>
      </c>
      <c r="R21" s="99">
        <v>0</v>
      </c>
      <c r="S21" s="99">
        <f>S22</f>
        <v>2226</v>
      </c>
      <c r="T21" s="99">
        <f>T22</f>
        <v>5591</v>
      </c>
      <c r="U21" s="99">
        <f>U22</f>
        <v>586</v>
      </c>
      <c r="V21" s="99">
        <f>V22</f>
        <v>1266</v>
      </c>
      <c r="W21" s="59"/>
      <c r="X21" s="56"/>
    </row>
    <row r="22" s="39" customFormat="1" ht="80" customHeight="1" spans="1:24">
      <c r="A22" s="59">
        <v>1</v>
      </c>
      <c r="B22" s="59" t="s">
        <v>91</v>
      </c>
      <c r="C22" s="59" t="s">
        <v>156</v>
      </c>
      <c r="D22" s="59" t="s">
        <v>91</v>
      </c>
      <c r="E22" s="59" t="s">
        <v>157</v>
      </c>
      <c r="F22" s="60" t="s">
        <v>95</v>
      </c>
      <c r="G22" s="59" t="s">
        <v>96</v>
      </c>
      <c r="H22" s="76" t="s">
        <v>97</v>
      </c>
      <c r="I22" s="76" t="s">
        <v>158</v>
      </c>
      <c r="J22" s="60">
        <v>1600</v>
      </c>
      <c r="K22" s="60">
        <v>1600</v>
      </c>
      <c r="L22" s="60">
        <v>1600</v>
      </c>
      <c r="M22" s="104"/>
      <c r="N22" s="59"/>
      <c r="O22" s="59"/>
      <c r="P22" s="105"/>
      <c r="Q22" s="105"/>
      <c r="R22" s="105">
        <v>0</v>
      </c>
      <c r="S22" s="105">
        <v>2226</v>
      </c>
      <c r="T22" s="105">
        <v>5591</v>
      </c>
      <c r="U22" s="105">
        <v>586</v>
      </c>
      <c r="V22" s="105">
        <v>1266</v>
      </c>
      <c r="W22" s="59" t="s">
        <v>119</v>
      </c>
      <c r="X22" s="59" t="s">
        <v>159</v>
      </c>
    </row>
    <row r="23" s="41" customFormat="1" ht="18.75" spans="1:24">
      <c r="A23" s="66" t="s">
        <v>160</v>
      </c>
      <c r="B23" s="67"/>
      <c r="C23" s="67"/>
      <c r="D23" s="67"/>
      <c r="E23" s="62" t="s">
        <v>149</v>
      </c>
      <c r="F23" s="60"/>
      <c r="G23" s="59"/>
      <c r="H23" s="75"/>
      <c r="I23" s="100"/>
      <c r="J23" s="88">
        <v>11.7</v>
      </c>
      <c r="K23" s="88">
        <v>11.7</v>
      </c>
      <c r="L23" s="88">
        <v>11.7</v>
      </c>
      <c r="M23" s="104"/>
      <c r="N23" s="59"/>
      <c r="O23" s="59"/>
      <c r="P23" s="105"/>
      <c r="Q23" s="105"/>
      <c r="R23" s="105"/>
      <c r="S23" s="105"/>
      <c r="T23" s="105"/>
      <c r="U23" s="105"/>
      <c r="V23" s="105"/>
      <c r="W23" s="59"/>
      <c r="X23" s="59"/>
    </row>
    <row r="24" s="42" customFormat="1" ht="80" customHeight="1" spans="1:29">
      <c r="A24" s="59">
        <v>1</v>
      </c>
      <c r="B24" s="59" t="s">
        <v>91</v>
      </c>
      <c r="C24" s="65" t="s">
        <v>161</v>
      </c>
      <c r="D24" s="59" t="s">
        <v>91</v>
      </c>
      <c r="E24" s="59" t="s">
        <v>162</v>
      </c>
      <c r="F24" s="60" t="s">
        <v>95</v>
      </c>
      <c r="G24" s="59" t="s">
        <v>96</v>
      </c>
      <c r="H24" s="81" t="s">
        <v>163</v>
      </c>
      <c r="I24" s="76" t="s">
        <v>164</v>
      </c>
      <c r="J24" s="101">
        <v>11.7</v>
      </c>
      <c r="K24" s="101">
        <v>11.7</v>
      </c>
      <c r="L24" s="101">
        <v>11.7</v>
      </c>
      <c r="M24" s="81"/>
      <c r="N24" s="81"/>
      <c r="O24" s="101"/>
      <c r="P24" s="81"/>
      <c r="Q24" s="81"/>
      <c r="R24" s="81"/>
      <c r="S24" s="112">
        <v>39</v>
      </c>
      <c r="T24" s="112">
        <v>39</v>
      </c>
      <c r="U24" s="112">
        <v>39</v>
      </c>
      <c r="V24" s="112">
        <v>39</v>
      </c>
      <c r="W24" s="59" t="s">
        <v>119</v>
      </c>
      <c r="X24" s="59" t="s">
        <v>154</v>
      </c>
      <c r="Y24" s="122"/>
      <c r="Z24" s="122"/>
      <c r="AA24" s="122"/>
      <c r="AB24" s="122"/>
      <c r="AC24" s="122"/>
    </row>
    <row r="30" ht="25" customHeight="1"/>
    <row r="31" spans="11:16">
      <c r="K31" s="102"/>
      <c r="P31" s="46">
        <f>O1</f>
        <v>0</v>
      </c>
    </row>
    <row r="315" spans="5:5">
      <c r="E315" s="44" t="s">
        <v>165</v>
      </c>
    </row>
  </sheetData>
  <mergeCells count="27">
    <mergeCell ref="A2:X2"/>
    <mergeCell ref="A3:X3"/>
    <mergeCell ref="I4:J4"/>
    <mergeCell ref="K4:Q4"/>
    <mergeCell ref="U4:V4"/>
    <mergeCell ref="A6:D6"/>
    <mergeCell ref="A7:D7"/>
    <mergeCell ref="Y12:AA12"/>
    <mergeCell ref="Y13:AA13"/>
    <mergeCell ref="A14:D14"/>
    <mergeCell ref="Y18:AA18"/>
    <mergeCell ref="A19:D19"/>
    <mergeCell ref="A21:D21"/>
    <mergeCell ref="A23:D23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  <mergeCell ref="T4:T5"/>
    <mergeCell ref="W4:W5"/>
    <mergeCell ref="X4:X5"/>
  </mergeCells>
  <printOptions horizontalCentered="1"/>
  <pageMargins left="0.826388888888889" right="0.700694444444445" top="1.0625" bottom="0.393055555555556" header="0.298611111111111" footer="0.298611111111111"/>
  <pageSetup paperSize="8" scale="37" fitToHeight="0" orientation="landscape" horizontalDpi="600"/>
  <headerFooter>
    <oddFooter>&amp;C&amp;"宋体,常规"&amp;11第 &amp;"宋体,常规"&amp;11&amp;P&amp;"宋体,常规"&amp;11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zoomScale="115" zoomScaleNormal="115" workbookViewId="0">
      <selection activeCell="G24" sqref="G24"/>
    </sheetView>
  </sheetViews>
  <sheetFormatPr defaultColWidth="9" defaultRowHeight="15.75"/>
  <cols>
    <col min="1" max="1" width="5.25833333333333" style="15" customWidth="1"/>
    <col min="2" max="2" width="9" style="15" customWidth="1"/>
    <col min="3" max="3" width="8.125" style="15" customWidth="1"/>
    <col min="4" max="4" width="8.5" style="15" customWidth="1"/>
    <col min="5" max="5" width="6.375" style="15" customWidth="1"/>
    <col min="6" max="7" width="6.25833333333333" style="15" customWidth="1"/>
    <col min="8" max="8" width="7" style="15" customWidth="1"/>
    <col min="9" max="9" width="8.625" style="15" customWidth="1"/>
    <col min="10" max="10" width="8.25833333333333" style="15" customWidth="1"/>
    <col min="11" max="11" width="8.625" style="15" customWidth="1"/>
    <col min="12" max="12" width="9.375" style="15" customWidth="1"/>
    <col min="13" max="14" width="8.375" style="15" customWidth="1"/>
    <col min="15" max="15" width="8.375" style="15"/>
    <col min="16" max="16" width="8.375" style="15" customWidth="1"/>
    <col min="17" max="17" width="9.25833333333333" style="15" customWidth="1"/>
    <col min="18" max="19" width="8.375" style="15" customWidth="1"/>
    <col min="20" max="20" width="7.5" style="15" customWidth="1"/>
    <col min="21" max="21" width="8.375" style="15" customWidth="1"/>
    <col min="22" max="22" width="9.25833333333333" style="15" customWidth="1"/>
    <col min="23" max="24" width="8.375" style="15" customWidth="1"/>
    <col min="25" max="25" width="7.5" style="15" customWidth="1"/>
    <col min="26" max="26" width="8.375" style="15" customWidth="1"/>
    <col min="27" max="16384" width="9" style="15"/>
  </cols>
  <sheetData>
    <row r="1" ht="14.25" spans="1:26">
      <c r="A1" s="16" t="s">
        <v>166</v>
      </c>
      <c r="B1" s="16"/>
      <c r="C1" s="16"/>
      <c r="D1" s="16"/>
      <c r="E1" s="16"/>
      <c r="F1" s="2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22.5" spans="1:26">
      <c r="A2" s="16"/>
      <c r="B2" s="17" t="s">
        <v>167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4.25" spans="1:26">
      <c r="A3" s="18" t="s">
        <v>168</v>
      </c>
      <c r="B3" s="19"/>
      <c r="C3" s="19"/>
      <c r="D3" s="19"/>
      <c r="E3" s="19"/>
      <c r="F3" s="19"/>
      <c r="G3" s="19"/>
      <c r="H3" s="29"/>
      <c r="I3" s="29"/>
      <c r="J3" s="29"/>
      <c r="K3" s="29"/>
      <c r="L3" s="29"/>
      <c r="M3" s="29"/>
      <c r="N3" s="16"/>
      <c r="O3" s="16"/>
      <c r="P3" s="16"/>
      <c r="Q3" s="16"/>
      <c r="R3" s="16"/>
      <c r="S3" s="16"/>
      <c r="T3" s="16"/>
      <c r="U3" s="16"/>
      <c r="V3" s="36"/>
      <c r="W3" s="36"/>
      <c r="X3" s="36"/>
      <c r="Y3" s="36"/>
      <c r="Z3" s="36"/>
    </row>
    <row r="4" ht="14.25" spans="1:26">
      <c r="A4" s="20" t="s">
        <v>4</v>
      </c>
      <c r="B4" s="20" t="s">
        <v>169</v>
      </c>
      <c r="C4" s="20" t="s">
        <v>170</v>
      </c>
      <c r="D4" s="20"/>
      <c r="E4" s="20"/>
      <c r="F4" s="20"/>
      <c r="G4" s="20"/>
      <c r="H4" s="20"/>
      <c r="I4" s="20"/>
      <c r="J4" s="20"/>
      <c r="K4" s="20" t="s">
        <v>171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4.25" spans="1:26">
      <c r="A5" s="20"/>
      <c r="B5" s="20"/>
      <c r="C5" s="20" t="s">
        <v>172</v>
      </c>
      <c r="D5" s="20" t="s">
        <v>173</v>
      </c>
      <c r="E5" s="20" t="s">
        <v>174</v>
      </c>
      <c r="F5" s="30" t="s">
        <v>175</v>
      </c>
      <c r="G5" s="20" t="s">
        <v>176</v>
      </c>
      <c r="H5" s="20" t="s">
        <v>177</v>
      </c>
      <c r="I5" s="20" t="s">
        <v>178</v>
      </c>
      <c r="J5" s="20" t="s">
        <v>179</v>
      </c>
      <c r="K5" s="20" t="s">
        <v>180</v>
      </c>
      <c r="L5" s="20" t="s">
        <v>181</v>
      </c>
      <c r="M5" s="20"/>
      <c r="N5" s="20"/>
      <c r="O5" s="20"/>
      <c r="P5" s="20"/>
      <c r="Q5" s="20" t="s">
        <v>182</v>
      </c>
      <c r="R5" s="20"/>
      <c r="S5" s="20"/>
      <c r="T5" s="20"/>
      <c r="U5" s="20"/>
      <c r="V5" s="20" t="s">
        <v>183</v>
      </c>
      <c r="W5" s="20"/>
      <c r="X5" s="20"/>
      <c r="Y5" s="20"/>
      <c r="Z5" s="20"/>
    </row>
    <row r="6" ht="14.25" spans="1:26">
      <c r="A6" s="20"/>
      <c r="B6" s="20"/>
      <c r="C6" s="20"/>
      <c r="D6" s="20"/>
      <c r="E6" s="20"/>
      <c r="F6" s="30"/>
      <c r="G6" s="20"/>
      <c r="H6" s="20"/>
      <c r="I6" s="20"/>
      <c r="J6" s="20"/>
      <c r="K6" s="20"/>
      <c r="L6" s="20" t="s">
        <v>184</v>
      </c>
      <c r="M6" s="20" t="s">
        <v>185</v>
      </c>
      <c r="N6" s="20" t="s">
        <v>186</v>
      </c>
      <c r="O6" s="20" t="s">
        <v>187</v>
      </c>
      <c r="P6" s="20" t="s">
        <v>188</v>
      </c>
      <c r="Q6" s="20" t="s">
        <v>184</v>
      </c>
      <c r="R6" s="20" t="s">
        <v>185</v>
      </c>
      <c r="S6" s="20" t="s">
        <v>186</v>
      </c>
      <c r="T6" s="20" t="s">
        <v>187</v>
      </c>
      <c r="U6" s="20" t="s">
        <v>188</v>
      </c>
      <c r="V6" s="20" t="s">
        <v>184</v>
      </c>
      <c r="W6" s="20" t="s">
        <v>185</v>
      </c>
      <c r="X6" s="20" t="s">
        <v>186</v>
      </c>
      <c r="Y6" s="20" t="s">
        <v>187</v>
      </c>
      <c r="Z6" s="20" t="s">
        <v>188</v>
      </c>
    </row>
    <row r="7" ht="24" customHeight="1" spans="1:26">
      <c r="A7" s="20"/>
      <c r="B7" s="20"/>
      <c r="C7" s="20"/>
      <c r="D7" s="20"/>
      <c r="E7" s="20"/>
      <c r="F7" s="3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7" customHeight="1" spans="1:26">
      <c r="A8" s="21">
        <v>1</v>
      </c>
      <c r="B8" s="22" t="s">
        <v>91</v>
      </c>
      <c r="C8" s="21">
        <v>39931</v>
      </c>
      <c r="D8" s="21">
        <v>4237</v>
      </c>
      <c r="E8" s="21">
        <v>30</v>
      </c>
      <c r="F8" s="31">
        <v>0</v>
      </c>
      <c r="G8" s="21" t="s">
        <v>189</v>
      </c>
      <c r="H8" s="21">
        <v>2017</v>
      </c>
      <c r="I8" s="21">
        <v>2023</v>
      </c>
      <c r="J8" s="21">
        <v>2019</v>
      </c>
      <c r="K8" s="21">
        <v>16705.01</v>
      </c>
      <c r="L8" s="35">
        <f>来源表!G58</f>
        <v>30905.03</v>
      </c>
      <c r="M8" s="35">
        <f>来源表!G7</f>
        <v>15295.08</v>
      </c>
      <c r="N8" s="35">
        <f>来源表!G25</f>
        <v>3136.48</v>
      </c>
      <c r="O8" s="35">
        <f>来源表!G38</f>
        <v>1920.88</v>
      </c>
      <c r="P8" s="35">
        <f>来源表!G49</f>
        <v>10552.59</v>
      </c>
      <c r="Q8" s="35">
        <f t="shared" ref="Q8:U8" si="0">L8</f>
        <v>30905.03</v>
      </c>
      <c r="R8" s="35">
        <f t="shared" si="0"/>
        <v>15295.08</v>
      </c>
      <c r="S8" s="35">
        <f t="shared" si="0"/>
        <v>3136.48</v>
      </c>
      <c r="T8" s="35">
        <f t="shared" si="0"/>
        <v>1920.88</v>
      </c>
      <c r="U8" s="35">
        <f t="shared" si="0"/>
        <v>10552.59</v>
      </c>
      <c r="V8" s="35">
        <f t="shared" ref="V8:Z8" si="1">L8</f>
        <v>30905.03</v>
      </c>
      <c r="W8" s="35">
        <f t="shared" si="1"/>
        <v>15295.08</v>
      </c>
      <c r="X8" s="35">
        <f t="shared" si="1"/>
        <v>3136.48</v>
      </c>
      <c r="Y8" s="35">
        <f t="shared" si="1"/>
        <v>1920.88</v>
      </c>
      <c r="Z8" s="35">
        <f t="shared" si="1"/>
        <v>10552.59</v>
      </c>
    </row>
    <row r="9" ht="14.25" spans="1:26">
      <c r="A9" s="23"/>
      <c r="B9" s="23"/>
      <c r="C9" s="23"/>
      <c r="D9" s="23"/>
      <c r="E9" s="23"/>
      <c r="F9" s="32"/>
      <c r="G9" s="23"/>
      <c r="H9" s="23"/>
      <c r="I9" s="23"/>
      <c r="J9" s="23"/>
      <c r="K9" s="23"/>
      <c r="L9" s="23"/>
      <c r="M9" s="35"/>
      <c r="N9" s="35"/>
      <c r="O9" s="35"/>
      <c r="P9" s="35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4.25" spans="1:26">
      <c r="A10" s="23"/>
      <c r="B10" s="23"/>
      <c r="C10" s="23"/>
      <c r="D10" s="23"/>
      <c r="E10" s="23"/>
      <c r="F10" s="3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4.25" spans="1:26">
      <c r="A11" s="23"/>
      <c r="B11" s="23"/>
      <c r="C11" s="23"/>
      <c r="D11" s="23"/>
      <c r="E11" s="23"/>
      <c r="F11" s="3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4.25" spans="1:26">
      <c r="A12" s="24"/>
      <c r="B12" s="24"/>
      <c r="C12" s="24"/>
      <c r="D12" s="24"/>
      <c r="E12" s="24"/>
      <c r="F12" s="3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4.25" spans="1:26">
      <c r="A13" s="25"/>
      <c r="B13" s="25"/>
      <c r="C13" s="25"/>
      <c r="D13" s="25"/>
      <c r="E13" s="25"/>
      <c r="F13" s="3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14.25" spans="1:2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4.25" spans="1:2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4.25" spans="1:2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4.25" spans="1:2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4.25" spans="1:26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</sheetData>
  <mergeCells count="35">
    <mergeCell ref="A1:B1"/>
    <mergeCell ref="B2:Z2"/>
    <mergeCell ref="A3:G3"/>
    <mergeCell ref="V3:Z3"/>
    <mergeCell ref="C4:J4"/>
    <mergeCell ref="K4:Z4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scale="6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C28" sqref="C28"/>
    </sheetView>
  </sheetViews>
  <sheetFormatPr defaultColWidth="9" defaultRowHeight="14.25"/>
  <cols>
    <col min="1" max="1" width="4.625" style="2" customWidth="1"/>
    <col min="2" max="2" width="10.625" style="2" customWidth="1"/>
    <col min="3" max="3" width="28.2583333333333" style="2" customWidth="1"/>
    <col min="4" max="5" width="12.625" style="2" customWidth="1"/>
    <col min="6" max="6" width="13.5" style="2" customWidth="1"/>
    <col min="7" max="7" width="10.625" style="2" customWidth="1"/>
    <col min="8" max="8" width="13.2583333333333" style="2" customWidth="1"/>
    <col min="9" max="9" width="10.625" style="2" customWidth="1"/>
    <col min="10" max="10" width="12.625" style="2" customWidth="1"/>
    <col min="11" max="16384" width="9" style="2"/>
  </cols>
  <sheetData>
    <row r="1" spans="1:1">
      <c r="A1" s="2" t="s">
        <v>190</v>
      </c>
    </row>
    <row r="2" ht="32.1" customHeight="1" spans="1:11">
      <c r="A2" s="3" t="s">
        <v>191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6" customHeight="1" spans="1:11">
      <c r="A3" s="4" t="s">
        <v>4</v>
      </c>
      <c r="B3" s="4" t="s">
        <v>62</v>
      </c>
      <c r="C3" s="4" t="s">
        <v>63</v>
      </c>
      <c r="D3" s="4" t="s">
        <v>192</v>
      </c>
      <c r="E3" s="4" t="s">
        <v>193</v>
      </c>
      <c r="F3" s="4" t="s">
        <v>194</v>
      </c>
      <c r="G3" s="4" t="s">
        <v>195</v>
      </c>
      <c r="H3" s="4" t="s">
        <v>196</v>
      </c>
      <c r="I3" s="4" t="s">
        <v>197</v>
      </c>
      <c r="J3" s="4" t="s">
        <v>198</v>
      </c>
      <c r="K3" s="4" t="s">
        <v>8</v>
      </c>
    </row>
    <row r="4" ht="15.75" spans="1:11">
      <c r="A4" s="4" t="s">
        <v>199</v>
      </c>
      <c r="B4" s="4"/>
      <c r="C4" s="5"/>
      <c r="D4" s="4"/>
      <c r="E4" s="13"/>
      <c r="F4" s="14"/>
      <c r="G4" s="14"/>
      <c r="H4" s="14"/>
      <c r="I4" s="14"/>
      <c r="J4" s="14"/>
      <c r="K4" s="14"/>
    </row>
    <row r="5" spans="1:11">
      <c r="A5" s="6"/>
      <c r="B5" s="6" t="s">
        <v>200</v>
      </c>
      <c r="C5" s="7"/>
      <c r="D5" s="6"/>
      <c r="E5" s="13"/>
      <c r="F5" s="14"/>
      <c r="G5" s="14"/>
      <c r="H5" s="14"/>
      <c r="I5" s="14"/>
      <c r="J5" s="14"/>
      <c r="K5" s="14"/>
    </row>
    <row r="6" ht="30" spans="1:11">
      <c r="A6" s="8">
        <v>1</v>
      </c>
      <c r="B6" s="8" t="s">
        <v>91</v>
      </c>
      <c r="C6" s="8" t="s">
        <v>92</v>
      </c>
      <c r="D6" s="9">
        <v>3000</v>
      </c>
      <c r="E6" s="9">
        <v>3000</v>
      </c>
      <c r="F6" s="8" t="s">
        <v>201</v>
      </c>
      <c r="G6" s="8" t="s">
        <v>202</v>
      </c>
      <c r="H6" s="8" t="s">
        <v>201</v>
      </c>
      <c r="I6" s="8" t="s">
        <v>95</v>
      </c>
      <c r="J6" s="8" t="s">
        <v>203</v>
      </c>
      <c r="K6" s="8"/>
    </row>
    <row r="7" ht="30" spans="1:11">
      <c r="A7" s="8">
        <v>2</v>
      </c>
      <c r="B7" s="8" t="s">
        <v>91</v>
      </c>
      <c r="C7" s="8" t="s">
        <v>101</v>
      </c>
      <c r="D7" s="9">
        <v>2200</v>
      </c>
      <c r="E7" s="9">
        <v>2200</v>
      </c>
      <c r="F7" s="8" t="s">
        <v>204</v>
      </c>
      <c r="G7" s="8" t="s">
        <v>204</v>
      </c>
      <c r="H7" s="8" t="s">
        <v>204</v>
      </c>
      <c r="I7" s="8" t="s">
        <v>95</v>
      </c>
      <c r="J7" s="8" t="s">
        <v>203</v>
      </c>
      <c r="K7" s="8"/>
    </row>
    <row r="8" ht="30" spans="1:11">
      <c r="A8" s="8">
        <v>3</v>
      </c>
      <c r="B8" s="8" t="s">
        <v>91</v>
      </c>
      <c r="C8" s="8" t="s">
        <v>106</v>
      </c>
      <c r="D8" s="9">
        <v>8000</v>
      </c>
      <c r="E8" s="9">
        <v>8000</v>
      </c>
      <c r="F8" s="8" t="s">
        <v>205</v>
      </c>
      <c r="G8" s="8" t="s">
        <v>205</v>
      </c>
      <c r="H8" s="8" t="s">
        <v>205</v>
      </c>
      <c r="I8" s="8" t="s">
        <v>95</v>
      </c>
      <c r="J8" s="8" t="s">
        <v>203</v>
      </c>
      <c r="K8" s="8"/>
    </row>
    <row r="9" ht="30" spans="1:11">
      <c r="A9" s="8">
        <v>4</v>
      </c>
      <c r="B9" s="8" t="s">
        <v>91</v>
      </c>
      <c r="C9" s="8" t="s">
        <v>110</v>
      </c>
      <c r="D9" s="8">
        <v>2000</v>
      </c>
      <c r="E9" s="8">
        <v>2000</v>
      </c>
      <c r="F9" s="8" t="s">
        <v>205</v>
      </c>
      <c r="G9" s="8" t="s">
        <v>205</v>
      </c>
      <c r="H9" s="8" t="s">
        <v>205</v>
      </c>
      <c r="I9" s="8" t="s">
        <v>95</v>
      </c>
      <c r="J9" s="8" t="s">
        <v>203</v>
      </c>
      <c r="K9" s="8"/>
    </row>
    <row r="10" s="1" customFormat="1" ht="27" customHeight="1" spans="1:11">
      <c r="A10" s="8">
        <v>5</v>
      </c>
      <c r="B10" s="8" t="s">
        <v>91</v>
      </c>
      <c r="C10" s="8" t="s">
        <v>114</v>
      </c>
      <c r="D10" s="8">
        <v>400</v>
      </c>
      <c r="E10" s="8">
        <v>400</v>
      </c>
      <c r="F10" s="8" t="s">
        <v>206</v>
      </c>
      <c r="G10" s="8" t="s">
        <v>206</v>
      </c>
      <c r="H10" s="8" t="s">
        <v>206</v>
      </c>
      <c r="I10" s="8" t="s">
        <v>95</v>
      </c>
      <c r="J10" s="8" t="s">
        <v>203</v>
      </c>
      <c r="K10" s="8"/>
    </row>
    <row r="11" ht="30" spans="1:11">
      <c r="A11" s="8">
        <v>6</v>
      </c>
      <c r="B11" s="8" t="s">
        <v>91</v>
      </c>
      <c r="C11" s="10" t="s">
        <v>207</v>
      </c>
      <c r="D11" s="8">
        <v>533.38</v>
      </c>
      <c r="E11" s="8">
        <v>533.38</v>
      </c>
      <c r="F11" s="8" t="s">
        <v>201</v>
      </c>
      <c r="G11" s="8" t="s">
        <v>208</v>
      </c>
      <c r="H11" s="8" t="s">
        <v>201</v>
      </c>
      <c r="I11" s="8" t="s">
        <v>95</v>
      </c>
      <c r="J11" s="8" t="s">
        <v>203</v>
      </c>
      <c r="K11" s="8"/>
    </row>
    <row r="12" spans="1:11">
      <c r="A12" s="11"/>
      <c r="B12" s="6" t="s">
        <v>209</v>
      </c>
      <c r="C12" s="7"/>
      <c r="D12" s="6"/>
      <c r="E12" s="11"/>
      <c r="F12" s="11"/>
      <c r="G12" s="11"/>
      <c r="H12" s="11"/>
      <c r="I12" s="11"/>
      <c r="J12" s="11"/>
      <c r="K12" s="11"/>
    </row>
    <row r="13" ht="30" spans="1:11">
      <c r="A13" s="12">
        <v>1</v>
      </c>
      <c r="B13" s="12" t="s">
        <v>91</v>
      </c>
      <c r="C13" s="8" t="s">
        <v>130</v>
      </c>
      <c r="D13" s="9">
        <v>3069.312</v>
      </c>
      <c r="E13" s="9">
        <v>3069.312</v>
      </c>
      <c r="F13" s="8" t="s">
        <v>210</v>
      </c>
      <c r="G13" s="8" t="s">
        <v>210</v>
      </c>
      <c r="H13" s="8" t="s">
        <v>210</v>
      </c>
      <c r="I13" s="8" t="s">
        <v>95</v>
      </c>
      <c r="J13" s="8" t="s">
        <v>203</v>
      </c>
      <c r="K13" s="13"/>
    </row>
    <row r="14" ht="30" spans="1:11">
      <c r="A14" s="12">
        <v>2</v>
      </c>
      <c r="B14" s="12" t="s">
        <v>91</v>
      </c>
      <c r="C14" s="8" t="s">
        <v>134</v>
      </c>
      <c r="D14" s="9">
        <v>4227.712</v>
      </c>
      <c r="E14" s="9">
        <v>4227.712</v>
      </c>
      <c r="F14" s="8" t="s">
        <v>211</v>
      </c>
      <c r="G14" s="8" t="s">
        <v>211</v>
      </c>
      <c r="H14" s="8" t="s">
        <v>211</v>
      </c>
      <c r="I14" s="8" t="s">
        <v>95</v>
      </c>
      <c r="J14" s="8" t="s">
        <v>203</v>
      </c>
      <c r="K14" s="13"/>
    </row>
    <row r="15" ht="30" spans="1:11">
      <c r="A15" s="12">
        <v>3</v>
      </c>
      <c r="B15" s="12" t="s">
        <v>91</v>
      </c>
      <c r="C15" s="8" t="s">
        <v>138</v>
      </c>
      <c r="D15" s="9">
        <v>3255.568</v>
      </c>
      <c r="E15" s="9">
        <v>3255.568</v>
      </c>
      <c r="F15" s="8" t="s">
        <v>212</v>
      </c>
      <c r="G15" s="8" t="s">
        <v>212</v>
      </c>
      <c r="H15" s="8" t="s">
        <v>212</v>
      </c>
      <c r="I15" s="8" t="s">
        <v>95</v>
      </c>
      <c r="J15" s="8" t="s">
        <v>203</v>
      </c>
      <c r="K15" s="13"/>
    </row>
    <row r="16" ht="30" spans="1:11">
      <c r="A16" s="12">
        <v>4</v>
      </c>
      <c r="B16" s="12" t="s">
        <v>91</v>
      </c>
      <c r="C16" s="8" t="s">
        <v>142</v>
      </c>
      <c r="D16" s="9">
        <v>2607.36</v>
      </c>
      <c r="E16" s="9">
        <v>2607.36</v>
      </c>
      <c r="F16" s="8" t="s">
        <v>213</v>
      </c>
      <c r="G16" s="8" t="s">
        <v>213</v>
      </c>
      <c r="H16" s="8" t="s">
        <v>213</v>
      </c>
      <c r="I16" s="8" t="s">
        <v>95</v>
      </c>
      <c r="J16" s="8" t="s">
        <v>203</v>
      </c>
      <c r="K16" s="13"/>
    </row>
  </sheetData>
  <mergeCells count="4">
    <mergeCell ref="A2:K2"/>
    <mergeCell ref="A4:B4"/>
    <mergeCell ref="B5:D5"/>
    <mergeCell ref="B12:D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来源表</vt:lpstr>
      <vt:lpstr>项目表</vt:lpstr>
      <vt:lpstr>整合工作表3</vt:lpstr>
      <vt:lpstr>资产后续管理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sunting</cp:lastModifiedBy>
  <cp:revision>0</cp:revision>
  <dcterms:created xsi:type="dcterms:W3CDTF">2022-05-04T22:13:00Z</dcterms:created>
  <dcterms:modified xsi:type="dcterms:W3CDTF">2023-10-28T16:18:25Z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F19D9EB529244699B5495D8403DD78F2_13</vt:lpwstr>
  </property>
  <property fmtid="{D5CDD505-2E9C-101B-9397-08002B2CF9AE}" pid="3" name="KSOProductBuildVer">
    <vt:lpwstr>2052-11.8.2.1120</vt:lpwstr>
  </property>
</Properties>
</file>